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Техническое Управление\Документы МРСК Техуправление\Раскрытие информации\Раскрытие информации 2015 год с изменением от 05.05.2016\"/>
    </mc:Choice>
  </mc:AlternateContent>
  <bookViews>
    <workbookView xWindow="0" yWindow="0" windowWidth="28800" windowHeight="11835"/>
  </bookViews>
  <sheets>
    <sheet name="апрель" sheetId="7" r:id="rId1"/>
  </sheets>
  <calcPr calcId="152511"/>
</workbook>
</file>

<file path=xl/calcChain.xml><?xml version="1.0" encoding="utf-8"?>
<calcChain xmlns="http://schemas.openxmlformats.org/spreadsheetml/2006/main">
  <c r="G9" i="7" l="1"/>
  <c r="F9" i="7"/>
  <c r="E9" i="7"/>
  <c r="D9" i="7"/>
  <c r="F85" i="7" l="1"/>
  <c r="F83" i="7"/>
  <c r="G81" i="7"/>
  <c r="F81" i="7"/>
  <c r="G79" i="7"/>
  <c r="F79" i="7"/>
  <c r="F77" i="7"/>
  <c r="G75" i="7"/>
  <c r="F75" i="7"/>
  <c r="E75" i="7"/>
  <c r="F45" i="7"/>
  <c r="G13" i="7"/>
  <c r="F13" i="7"/>
  <c r="F67" i="7"/>
  <c r="G63" i="7"/>
  <c r="F63" i="7"/>
  <c r="G61" i="7"/>
  <c r="F61" i="7"/>
  <c r="G57" i="7"/>
  <c r="F57" i="7"/>
  <c r="F55" i="7"/>
  <c r="F51" i="7"/>
  <c r="F49" i="7"/>
  <c r="G49" i="7"/>
  <c r="D49" i="7"/>
  <c r="G37" i="7"/>
  <c r="F37" i="7"/>
  <c r="G35" i="7"/>
  <c r="G33" i="7"/>
  <c r="F17" i="7"/>
  <c r="D11" i="7"/>
</calcChain>
</file>

<file path=xl/sharedStrings.xml><?xml version="1.0" encoding="utf-8"?>
<sst xmlns="http://schemas.openxmlformats.org/spreadsheetml/2006/main" count="134" uniqueCount="56">
  <si>
    <t>ВН</t>
  </si>
  <si>
    <t>СН2</t>
  </si>
  <si>
    <t>НН</t>
  </si>
  <si>
    <t>№
п/п</t>
  </si>
  <si>
    <t>Наименование
сетевой организации</t>
  </si>
  <si>
    <t>п р о ч и е</t>
  </si>
  <si>
    <t>Население</t>
  </si>
  <si>
    <t>мощность
МВт</t>
  </si>
  <si>
    <t>электроэнергия
МВт*ч</t>
  </si>
  <si>
    <t>Единица
измерения</t>
  </si>
  <si>
    <t>Тарифные группы и диапазон напряжения</t>
  </si>
  <si>
    <t>ООО «Энергомакс»</t>
  </si>
  <si>
    <t>ОАО «Соломбальский ЦБК»</t>
  </si>
  <si>
    <t>ООО «Трансэнерго»</t>
  </si>
  <si>
    <t>ОАО «Аэропорт Архангельск»</t>
  </si>
  <si>
    <t>ООО «Стройкомреал»</t>
  </si>
  <si>
    <t>ОАО «Архангельский морской торговый порт»</t>
  </si>
  <si>
    <t>ООО «Архангельское специализированное энергетическое предприятие»</t>
  </si>
  <si>
    <t>ООО «Архангельская транс национальная компания»</t>
  </si>
  <si>
    <t>ФБУ «ИК-1 УФСИН России по Архангельской области»</t>
  </si>
  <si>
    <t>ООО «Транс-электро»</t>
  </si>
  <si>
    <t>ОАО «Северное лесопромышленное товарищество - Лесозавод №3»</t>
  </si>
  <si>
    <t>Филиал ОАО «ВГТРК»
 «ГТРК «Поморье»</t>
  </si>
  <si>
    <t>МП «Карпогорская коммунальная электросеть»</t>
  </si>
  <si>
    <t>ООО «Татнефть АЗС-запад»</t>
  </si>
  <si>
    <t>ОАО «Архангельские электрические сети»</t>
  </si>
  <si>
    <t>ООО «Миссия Беломорья»</t>
  </si>
  <si>
    <t>ОАО «ЦС «Звёздочка»</t>
  </si>
  <si>
    <t>ОАО «ПО «Севмаш»</t>
  </si>
  <si>
    <t>ООО «Метэк»</t>
  </si>
  <si>
    <t>ООО «Призма»</t>
  </si>
  <si>
    <t>МП "Горводоканал"
 МО "Котлас"</t>
  </si>
  <si>
    <t xml:space="preserve">МУП "Мирнинские городские электросети" </t>
  </si>
  <si>
    <t>МУП "Электросетевое предприятие"
МО  "Каргополь"</t>
  </si>
  <si>
    <t>ФБУ ОИУ ОУХД-2 УФСИН России по Архангельской области</t>
  </si>
  <si>
    <t>МП "Горэлектросеть"
МО  "Няндомское"</t>
  </si>
  <si>
    <t>МП "Золотухская управляющая компания"
МО  "Золотухское"</t>
  </si>
  <si>
    <t>Филиал ОАО «Российские железные дороги» «Трансэнерго»</t>
  </si>
  <si>
    <t>ОАО «Архангельская областная энергетическая компания»</t>
  </si>
  <si>
    <t>ООО «Архпромэлектро»</t>
  </si>
  <si>
    <t>ООО «Вега»</t>
  </si>
  <si>
    <t>ОАО "Оборонэнерго""</t>
  </si>
  <si>
    <t>электроэнергия
с шин станций
МВт*ч</t>
  </si>
  <si>
    <t>ООО "Энергомаш"</t>
  </si>
  <si>
    <t>ИП Палкин А.В.</t>
  </si>
  <si>
    <t>МУП "ШЛИТ",</t>
  </si>
  <si>
    <t>ООО «Сити Лэнд»</t>
  </si>
  <si>
    <t>ООО «Пром-Строй»</t>
  </si>
  <si>
    <t>СН1</t>
  </si>
  <si>
    <t>мощность
с шин станций
МВ</t>
  </si>
  <si>
    <t>ООО «Архсвет»</t>
  </si>
  <si>
    <t>ООО «Лимендский судостроительный завод»</t>
  </si>
  <si>
    <t>Филиал ОАО «ФСК ЕЭС»
МЭС Северо-Запада</t>
  </si>
  <si>
    <t>Объёмы фактического полезного отпуска электроэнергии и мощности по тарифным группам в разрезе территориальных сетевых организаций по уровням напряжения 
за апрель 2015 года.</t>
  </si>
  <si>
    <r>
      <t>Филиал ОАО «МРСК Северо-Запада» «Архэнерго»</t>
    </r>
    <r>
      <rPr>
        <vertAlign val="superscript"/>
        <sz val="11"/>
        <color theme="1"/>
        <rFont val="Arial Narrow"/>
        <family val="2"/>
        <charset val="204"/>
      </rPr>
      <t>1</t>
    </r>
  </si>
  <si>
    <r>
      <rPr>
        <sz val="11"/>
        <rFont val="Calibri"/>
        <family val="2"/>
        <charset val="204"/>
      </rPr>
      <t>¹</t>
    </r>
    <r>
      <rPr>
        <sz val="15.95"/>
        <rFont val="Arial Narrow"/>
        <family val="2"/>
        <charset val="204"/>
      </rPr>
      <t xml:space="preserve"> Объём фактического полезного отпуска электроэнергии и мощности по тарифным группам в разрезе данной территориальной сетевой организации находится в арбитражном судопроизводстве.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</si>
</sst>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00"/>
    <numFmt numFmtId="166" formatCode="#,##0.00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theme="1"/>
      <name val="Arial Narrow"/>
      <family val="2"/>
      <charset val="204"/>
    </font>
    <font>
      <i/>
      <sz val="10"/>
      <color rgb="FFFF0000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1"/>
      <name val="Arial Narrow"/>
      <family val="2"/>
      <charset val="204"/>
    </font>
    <font>
      <sz val="10"/>
      <name val="Arial Narrow"/>
      <family val="2"/>
      <charset val="204"/>
    </font>
    <font>
      <sz val="11"/>
      <color rgb="FFFF0000"/>
      <name val="Arial Narrow"/>
      <family val="2"/>
      <charset val="204"/>
    </font>
    <font>
      <vertAlign val="superscript"/>
      <sz val="11"/>
      <color theme="1"/>
      <name val="Arial Narrow"/>
      <family val="2"/>
      <charset val="204"/>
    </font>
    <font>
      <sz val="11"/>
      <name val="Calibri"/>
      <family val="2"/>
      <charset val="204"/>
    </font>
    <font>
      <sz val="15.95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 applyFill="1" applyAlignment="1">
      <alignment horizontal="center" vertical="center"/>
    </xf>
    <xf numFmtId="0" fontId="4" fillId="0" borderId="0" xfId="0" applyFont="1" applyFill="1"/>
    <xf numFmtId="0" fontId="6" fillId="0" borderId="4" xfId="1" applyFont="1" applyFill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horizontal="center" vertical="center"/>
    </xf>
    <xf numFmtId="165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/>
    <xf numFmtId="0" fontId="6" fillId="0" borderId="2" xfId="1" applyFont="1" applyFill="1" applyBorder="1" applyAlignment="1">
      <alignment horizontal="center" vertical="center" wrapText="1"/>
    </xf>
    <xf numFmtId="165" fontId="4" fillId="0" borderId="2" xfId="0" applyNumberFormat="1" applyFont="1" applyFill="1" applyBorder="1" applyAlignment="1">
      <alignment horizontal="center" vertical="center"/>
    </xf>
    <xf numFmtId="165" fontId="4" fillId="0" borderId="6" xfId="0" applyNumberFormat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/>
    <xf numFmtId="0" fontId="4" fillId="0" borderId="0" xfId="0" applyFont="1" applyFill="1" applyAlignment="1">
      <alignment horizontal="center" vertical="center"/>
    </xf>
    <xf numFmtId="166" fontId="3" fillId="0" borderId="0" xfId="0" applyNumberFormat="1" applyFont="1" applyFill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165" fontId="4" fillId="0" borderId="16" xfId="0" applyNumberFormat="1" applyFont="1" applyFill="1" applyBorder="1" applyAlignment="1">
      <alignment horizontal="center" vertical="center"/>
    </xf>
    <xf numFmtId="165" fontId="4" fillId="0" borderId="18" xfId="0" applyNumberFormat="1" applyFont="1" applyBorder="1" applyAlignment="1">
      <alignment horizontal="center" vertical="center"/>
    </xf>
    <xf numFmtId="165" fontId="4" fillId="0" borderId="20" xfId="0" applyNumberFormat="1" applyFont="1" applyFill="1" applyBorder="1" applyAlignment="1">
      <alignment horizontal="center" vertical="center"/>
    </xf>
    <xf numFmtId="165" fontId="4" fillId="0" borderId="21" xfId="0" applyNumberFormat="1" applyFont="1" applyFill="1" applyBorder="1" applyAlignment="1">
      <alignment horizontal="center" vertical="center"/>
    </xf>
    <xf numFmtId="165" fontId="4" fillId="0" borderId="11" xfId="0" applyNumberFormat="1" applyFont="1" applyFill="1" applyBorder="1" applyAlignment="1">
      <alignment horizontal="center" vertical="center"/>
    </xf>
    <xf numFmtId="0" fontId="6" fillId="0" borderId="23" xfId="1" applyFont="1" applyFill="1" applyBorder="1" applyAlignment="1">
      <alignment horizontal="center" vertical="center" wrapText="1"/>
    </xf>
    <xf numFmtId="165" fontId="4" fillId="0" borderId="23" xfId="0" applyNumberFormat="1" applyFont="1" applyFill="1" applyBorder="1" applyAlignment="1">
      <alignment horizontal="center" vertical="center"/>
    </xf>
    <xf numFmtId="165" fontId="4" fillId="0" borderId="24" xfId="0" applyNumberFormat="1" applyFont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5" fillId="0" borderId="19" xfId="1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0" borderId="15" xfId="1" applyFont="1" applyFill="1" applyBorder="1" applyAlignment="1">
      <alignment horizontal="center" vertical="center"/>
    </xf>
    <xf numFmtId="0" fontId="5" fillId="0" borderId="22" xfId="1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6" xfId="1" applyFont="1" applyFill="1" applyBorder="1" applyAlignment="1">
      <alignment horizontal="center" vertical="center" wrapText="1"/>
    </xf>
    <xf numFmtId="0" fontId="4" fillId="0" borderId="25" xfId="1" applyFont="1" applyFill="1" applyBorder="1" applyAlignment="1">
      <alignment horizontal="center" vertical="center" wrapText="1"/>
    </xf>
    <xf numFmtId="0" fontId="4" fillId="0" borderId="23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/>
    </xf>
    <xf numFmtId="4" fontId="2" fillId="0" borderId="0" xfId="0" applyNumberFormat="1" applyFont="1" applyFill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4" fillId="0" borderId="10" xfId="0" applyFont="1" applyBorder="1" applyAlignment="1"/>
    <xf numFmtId="0" fontId="4" fillId="0" borderId="12" xfId="0" applyFont="1" applyBorder="1" applyAlignment="1"/>
    <xf numFmtId="2" fontId="4" fillId="0" borderId="8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/>
    <xf numFmtId="0" fontId="4" fillId="0" borderId="13" xfId="0" applyFont="1" applyBorder="1" applyAlignment="1"/>
    <xf numFmtId="4" fontId="5" fillId="0" borderId="8" xfId="1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27" xfId="0" applyFont="1" applyFill="1" applyBorder="1" applyAlignment="1">
      <alignment horizontal="left" vertical="top" wrapText="1"/>
    </xf>
  </cellXfs>
  <cellStyles count="4">
    <cellStyle name="Обычный" xfId="0" builtinId="0"/>
    <cellStyle name="Обычный 2" xfId="1"/>
    <cellStyle name="Процентный 2" xfId="2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6"/>
  <sheetViews>
    <sheetView tabSelected="1" topLeftCell="A72" workbookViewId="0">
      <selection activeCell="B88" sqref="B88:H88"/>
    </sheetView>
  </sheetViews>
  <sheetFormatPr defaultRowHeight="16.5" x14ac:dyDescent="0.3"/>
  <cols>
    <col min="1" max="1" width="4.85546875" style="2" customWidth="1"/>
    <col min="2" max="2" width="31.7109375" style="2" customWidth="1"/>
    <col min="3" max="3" width="13.7109375" style="2" customWidth="1"/>
    <col min="4" max="7" width="10.7109375" style="15" customWidth="1"/>
    <col min="8" max="8" width="11.7109375" style="15" customWidth="1"/>
    <col min="9" max="9" width="12.42578125" style="1" customWidth="1"/>
    <col min="10" max="16384" width="9.140625" style="2"/>
  </cols>
  <sheetData>
    <row r="1" spans="1:10" ht="70.5" customHeight="1" x14ac:dyDescent="0.3">
      <c r="A1" s="37" t="s">
        <v>53</v>
      </c>
      <c r="B1" s="37"/>
      <c r="C1" s="37"/>
      <c r="D1" s="37"/>
      <c r="E1" s="37"/>
      <c r="F1" s="37"/>
      <c r="G1" s="37"/>
      <c r="H1" s="37"/>
    </row>
    <row r="2" spans="1:10" ht="17.25" thickBot="1" x14ac:dyDescent="0.35"/>
    <row r="3" spans="1:10" ht="15" customHeight="1" x14ac:dyDescent="0.3">
      <c r="A3" s="38" t="s">
        <v>3</v>
      </c>
      <c r="B3" s="41" t="s">
        <v>4</v>
      </c>
      <c r="C3" s="44" t="s">
        <v>9</v>
      </c>
      <c r="D3" s="45" t="s">
        <v>10</v>
      </c>
      <c r="E3" s="46"/>
      <c r="F3" s="46"/>
      <c r="G3" s="46"/>
      <c r="H3" s="47"/>
    </row>
    <row r="4" spans="1:10" ht="15" customHeight="1" x14ac:dyDescent="0.3">
      <c r="A4" s="39"/>
      <c r="B4" s="42"/>
      <c r="C4" s="42"/>
      <c r="D4" s="48" t="s">
        <v>5</v>
      </c>
      <c r="E4" s="49"/>
      <c r="F4" s="49"/>
      <c r="G4" s="49"/>
      <c r="H4" s="50" t="s">
        <v>6</v>
      </c>
    </row>
    <row r="5" spans="1:10" ht="15" customHeight="1" thickBot="1" x14ac:dyDescent="0.35">
      <c r="A5" s="40"/>
      <c r="B5" s="43"/>
      <c r="C5" s="43"/>
      <c r="D5" s="17" t="s">
        <v>0</v>
      </c>
      <c r="E5" s="17" t="s">
        <v>48</v>
      </c>
      <c r="F5" s="17" t="s">
        <v>1</v>
      </c>
      <c r="G5" s="17" t="s">
        <v>2</v>
      </c>
      <c r="H5" s="51"/>
    </row>
    <row r="6" spans="1:10" ht="35.1" customHeight="1" thickTop="1" x14ac:dyDescent="0.3">
      <c r="A6" s="28">
        <v>1</v>
      </c>
      <c r="B6" s="33" t="s">
        <v>54</v>
      </c>
      <c r="C6" s="12" t="s">
        <v>49</v>
      </c>
      <c r="D6" s="4">
        <v>15.715999999999999</v>
      </c>
      <c r="E6" s="4"/>
      <c r="F6" s="4"/>
      <c r="G6" s="4">
        <v>4.0000000000000001E-3</v>
      </c>
      <c r="H6" s="20"/>
      <c r="I6" s="5"/>
    </row>
    <row r="7" spans="1:10" ht="33.75" customHeight="1" x14ac:dyDescent="0.3">
      <c r="A7" s="31"/>
      <c r="B7" s="34"/>
      <c r="C7" s="12" t="s">
        <v>42</v>
      </c>
      <c r="D7" s="13">
        <v>57.886000000000003</v>
      </c>
      <c r="E7" s="13"/>
      <c r="F7" s="13"/>
      <c r="G7" s="13">
        <v>3.5950000000000002</v>
      </c>
      <c r="H7" s="22"/>
      <c r="I7" s="5"/>
    </row>
    <row r="8" spans="1:10" ht="26.25" customHeight="1" x14ac:dyDescent="0.3">
      <c r="A8" s="31"/>
      <c r="B8" s="34"/>
      <c r="C8" s="10" t="s">
        <v>7</v>
      </c>
      <c r="D8" s="9">
        <v>34.478000000000002</v>
      </c>
      <c r="E8" s="9">
        <v>4.3259999999999996</v>
      </c>
      <c r="F8" s="9">
        <v>9.0090000000000003</v>
      </c>
      <c r="G8" s="9">
        <v>0.45100000000000001</v>
      </c>
      <c r="H8" s="18"/>
      <c r="I8" s="5"/>
    </row>
    <row r="9" spans="1:10" ht="26.25" customHeight="1" thickBot="1" x14ac:dyDescent="0.35">
      <c r="A9" s="32"/>
      <c r="B9" s="35"/>
      <c r="C9" s="23" t="s">
        <v>8</v>
      </c>
      <c r="D9" s="24">
        <f>14896.83+717.13</f>
        <v>15613.96</v>
      </c>
      <c r="E9" s="24">
        <f>942.258+881.061</f>
        <v>1823.319</v>
      </c>
      <c r="F9" s="24">
        <f>5309.429+19992.71</f>
        <v>25302.138999999999</v>
      </c>
      <c r="G9" s="24">
        <f>235.893+14106.786</f>
        <v>14342.679</v>
      </c>
      <c r="H9" s="25">
        <v>55213.008000000002</v>
      </c>
      <c r="I9" s="5"/>
    </row>
    <row r="10" spans="1:10" ht="24.95" customHeight="1" x14ac:dyDescent="0.3">
      <c r="A10" s="30">
        <v>2</v>
      </c>
      <c r="B10" s="33" t="s">
        <v>18</v>
      </c>
      <c r="C10" s="10" t="s">
        <v>7</v>
      </c>
      <c r="D10" s="9">
        <v>2.57</v>
      </c>
      <c r="E10" s="9"/>
      <c r="F10" s="9"/>
      <c r="G10" s="9"/>
      <c r="H10" s="18"/>
      <c r="I10" s="5"/>
      <c r="J10" s="6"/>
    </row>
    <row r="11" spans="1:10" ht="24.95" customHeight="1" thickBot="1" x14ac:dyDescent="0.35">
      <c r="A11" s="29"/>
      <c r="B11" s="27"/>
      <c r="C11" s="7" t="s">
        <v>8</v>
      </c>
      <c r="D11" s="8">
        <f>1237.906+213.778</f>
        <v>1451.684</v>
      </c>
      <c r="E11" s="8"/>
      <c r="F11" s="8">
        <v>10.961</v>
      </c>
      <c r="G11" s="8"/>
      <c r="H11" s="19">
        <v>5.859</v>
      </c>
      <c r="I11" s="5"/>
    </row>
    <row r="12" spans="1:10" ht="24.95" customHeight="1" thickTop="1" x14ac:dyDescent="0.3">
      <c r="A12" s="28">
        <v>3</v>
      </c>
      <c r="B12" s="26" t="s">
        <v>11</v>
      </c>
      <c r="C12" s="3" t="s">
        <v>7</v>
      </c>
      <c r="D12" s="4"/>
      <c r="E12" s="4"/>
      <c r="F12" s="4">
        <v>1.9019999999999999</v>
      </c>
      <c r="G12" s="4">
        <v>5.0000000000000001E-3</v>
      </c>
      <c r="H12" s="20"/>
      <c r="I12" s="5"/>
    </row>
    <row r="13" spans="1:10" ht="24.95" customHeight="1" thickBot="1" x14ac:dyDescent="0.35">
      <c r="A13" s="29"/>
      <c r="B13" s="27"/>
      <c r="C13" s="7" t="s">
        <v>8</v>
      </c>
      <c r="D13" s="8"/>
      <c r="E13" s="8">
        <v>76.337999999999994</v>
      </c>
      <c r="F13" s="8">
        <f>952.051+1846.519</f>
        <v>2798.57</v>
      </c>
      <c r="G13" s="8">
        <f>3.381+158.048</f>
        <v>161.429</v>
      </c>
      <c r="H13" s="19">
        <v>69.567999999999998</v>
      </c>
      <c r="I13" s="5"/>
    </row>
    <row r="14" spans="1:10" ht="24.95" customHeight="1" thickTop="1" x14ac:dyDescent="0.3">
      <c r="A14" s="28">
        <v>4</v>
      </c>
      <c r="B14" s="26" t="s">
        <v>12</v>
      </c>
      <c r="C14" s="3" t="s">
        <v>7</v>
      </c>
      <c r="D14" s="4"/>
      <c r="E14" s="4"/>
      <c r="F14" s="4"/>
      <c r="G14" s="4"/>
      <c r="H14" s="20"/>
      <c r="I14" s="5"/>
    </row>
    <row r="15" spans="1:10" ht="24.95" customHeight="1" thickBot="1" x14ac:dyDescent="0.35">
      <c r="A15" s="29"/>
      <c r="B15" s="27"/>
      <c r="C15" s="7" t="s">
        <v>8</v>
      </c>
      <c r="D15" s="8"/>
      <c r="E15" s="8">
        <v>12.336</v>
      </c>
      <c r="F15" s="8">
        <v>47.261000000000003</v>
      </c>
      <c r="G15" s="8"/>
      <c r="H15" s="19">
        <v>18.692</v>
      </c>
      <c r="I15" s="5"/>
    </row>
    <row r="16" spans="1:10" ht="26.25" thickTop="1" x14ac:dyDescent="0.3">
      <c r="A16" s="28">
        <v>5</v>
      </c>
      <c r="B16" s="26" t="s">
        <v>13</v>
      </c>
      <c r="C16" s="3" t="s">
        <v>7</v>
      </c>
      <c r="D16" s="4"/>
      <c r="E16" s="4"/>
      <c r="F16" s="4">
        <v>3.0000000000000001E-3</v>
      </c>
      <c r="G16" s="4"/>
      <c r="H16" s="20"/>
      <c r="I16" s="5"/>
    </row>
    <row r="17" spans="1:9" ht="26.25" thickBot="1" x14ac:dyDescent="0.35">
      <c r="A17" s="29"/>
      <c r="B17" s="27"/>
      <c r="C17" s="7" t="s">
        <v>8</v>
      </c>
      <c r="D17" s="8"/>
      <c r="E17" s="8"/>
      <c r="F17" s="8">
        <f>1.84+124.651</f>
        <v>126.491</v>
      </c>
      <c r="G17" s="8"/>
      <c r="H17" s="19">
        <v>5.3259999999999996</v>
      </c>
      <c r="I17" s="5"/>
    </row>
    <row r="18" spans="1:9" ht="26.25" thickTop="1" x14ac:dyDescent="0.3">
      <c r="A18" s="28">
        <v>6</v>
      </c>
      <c r="B18" s="26" t="s">
        <v>14</v>
      </c>
      <c r="C18" s="3" t="s">
        <v>7</v>
      </c>
      <c r="D18" s="4"/>
      <c r="E18" s="4"/>
      <c r="F18" s="4"/>
      <c r="G18" s="4"/>
      <c r="H18" s="20"/>
      <c r="I18" s="5"/>
    </row>
    <row r="19" spans="1:9" ht="26.25" thickBot="1" x14ac:dyDescent="0.35">
      <c r="A19" s="29"/>
      <c r="B19" s="27"/>
      <c r="C19" s="7" t="s">
        <v>8</v>
      </c>
      <c r="D19" s="8"/>
      <c r="E19" s="8"/>
      <c r="F19" s="8">
        <v>138.745</v>
      </c>
      <c r="G19" s="8">
        <v>114.307</v>
      </c>
      <c r="H19" s="19">
        <v>87.975999999999999</v>
      </c>
      <c r="I19" s="5"/>
    </row>
    <row r="20" spans="1:9" ht="26.25" customHeight="1" thickTop="1" x14ac:dyDescent="0.3">
      <c r="A20" s="36">
        <v>7</v>
      </c>
      <c r="B20" s="26" t="s">
        <v>15</v>
      </c>
      <c r="C20" s="3" t="s">
        <v>7</v>
      </c>
      <c r="D20" s="4"/>
      <c r="E20" s="4"/>
      <c r="F20" s="4"/>
      <c r="G20" s="4"/>
      <c r="H20" s="20"/>
      <c r="I20" s="5"/>
    </row>
    <row r="21" spans="1:9" ht="26.25" thickBot="1" x14ac:dyDescent="0.35">
      <c r="A21" s="29"/>
      <c r="B21" s="27"/>
      <c r="C21" s="7" t="s">
        <v>8</v>
      </c>
      <c r="D21" s="8"/>
      <c r="E21" s="8"/>
      <c r="F21" s="8">
        <v>56.5</v>
      </c>
      <c r="G21" s="8">
        <v>13.8</v>
      </c>
      <c r="H21" s="19"/>
      <c r="I21" s="5"/>
    </row>
    <row r="22" spans="1:9" ht="26.25" customHeight="1" thickTop="1" x14ac:dyDescent="0.3">
      <c r="A22" s="28">
        <v>8</v>
      </c>
      <c r="B22" s="26" t="s">
        <v>16</v>
      </c>
      <c r="C22" s="3" t="s">
        <v>7</v>
      </c>
      <c r="D22" s="4"/>
      <c r="E22" s="4"/>
      <c r="F22" s="4"/>
      <c r="G22" s="4"/>
      <c r="H22" s="20"/>
      <c r="I22" s="5"/>
    </row>
    <row r="23" spans="1:9" ht="26.25" thickBot="1" x14ac:dyDescent="0.35">
      <c r="A23" s="29"/>
      <c r="B23" s="27"/>
      <c r="C23" s="7" t="s">
        <v>8</v>
      </c>
      <c r="D23" s="8"/>
      <c r="E23" s="8"/>
      <c r="F23" s="8">
        <v>136.78899999999999</v>
      </c>
      <c r="G23" s="8">
        <v>206.54900000000001</v>
      </c>
      <c r="H23" s="19">
        <v>15.678000000000001</v>
      </c>
      <c r="I23" s="5"/>
    </row>
    <row r="24" spans="1:9" ht="26.25" customHeight="1" thickTop="1" x14ac:dyDescent="0.3">
      <c r="A24" s="30">
        <v>9</v>
      </c>
      <c r="B24" s="26" t="s">
        <v>50</v>
      </c>
      <c r="C24" s="3" t="s">
        <v>7</v>
      </c>
      <c r="D24" s="4"/>
      <c r="E24" s="4"/>
      <c r="F24" s="4"/>
      <c r="G24" s="4"/>
      <c r="H24" s="20"/>
      <c r="I24" s="5"/>
    </row>
    <row r="25" spans="1:9" ht="26.25" thickBot="1" x14ac:dyDescent="0.35">
      <c r="A25" s="29"/>
      <c r="B25" s="27"/>
      <c r="C25" s="7" t="s">
        <v>8</v>
      </c>
      <c r="D25" s="8"/>
      <c r="E25" s="8"/>
      <c r="F25" s="8">
        <v>37.451999999999998</v>
      </c>
      <c r="G25" s="8">
        <v>48.378</v>
      </c>
      <c r="H25" s="19">
        <v>161.57300000000001</v>
      </c>
      <c r="I25" s="5"/>
    </row>
    <row r="26" spans="1:9" ht="26.25" customHeight="1" thickTop="1" x14ac:dyDescent="0.3">
      <c r="A26" s="30">
        <v>10</v>
      </c>
      <c r="B26" s="26" t="s">
        <v>19</v>
      </c>
      <c r="C26" s="3" t="s">
        <v>7</v>
      </c>
      <c r="D26" s="4"/>
      <c r="E26" s="4"/>
      <c r="F26" s="4"/>
      <c r="G26" s="4"/>
      <c r="H26" s="20"/>
      <c r="I26" s="5"/>
    </row>
    <row r="27" spans="1:9" ht="26.25" thickBot="1" x14ac:dyDescent="0.35">
      <c r="A27" s="29"/>
      <c r="B27" s="27"/>
      <c r="C27" s="7" t="s">
        <v>8</v>
      </c>
      <c r="D27" s="8"/>
      <c r="E27" s="8"/>
      <c r="F27" s="8">
        <v>52.859000000000002</v>
      </c>
      <c r="G27" s="8">
        <v>1.956</v>
      </c>
      <c r="H27" s="19">
        <v>1.6020000000000001</v>
      </c>
      <c r="I27" s="5"/>
    </row>
    <row r="28" spans="1:9" ht="26.25" customHeight="1" thickTop="1" x14ac:dyDescent="0.3">
      <c r="A28" s="28">
        <v>11</v>
      </c>
      <c r="B28" s="26" t="s">
        <v>26</v>
      </c>
      <c r="C28" s="3" t="s">
        <v>7</v>
      </c>
      <c r="D28" s="4"/>
      <c r="E28" s="4"/>
      <c r="F28" s="4"/>
      <c r="G28" s="4"/>
      <c r="H28" s="20"/>
      <c r="I28" s="5"/>
    </row>
    <row r="29" spans="1:9" ht="26.25" thickBot="1" x14ac:dyDescent="0.35">
      <c r="A29" s="29"/>
      <c r="B29" s="27"/>
      <c r="C29" s="7" t="s">
        <v>8</v>
      </c>
      <c r="D29" s="8"/>
      <c r="E29" s="8"/>
      <c r="F29" s="8">
        <v>82.480999999999995</v>
      </c>
      <c r="G29" s="8">
        <v>2.79</v>
      </c>
      <c r="H29" s="19">
        <v>77.567999999999998</v>
      </c>
      <c r="I29" s="5"/>
    </row>
    <row r="30" spans="1:9" ht="26.25" customHeight="1" thickTop="1" x14ac:dyDescent="0.3">
      <c r="A30" s="28">
        <v>12</v>
      </c>
      <c r="B30" s="26" t="s">
        <v>21</v>
      </c>
      <c r="C30" s="3" t="s">
        <v>7</v>
      </c>
      <c r="D30" s="4"/>
      <c r="E30" s="4"/>
      <c r="F30" s="4"/>
      <c r="G30" s="4"/>
      <c r="H30" s="20"/>
      <c r="I30" s="5"/>
    </row>
    <row r="31" spans="1:9" ht="26.25" thickBot="1" x14ac:dyDescent="0.35">
      <c r="A31" s="29"/>
      <c r="B31" s="27"/>
      <c r="C31" s="7" t="s">
        <v>8</v>
      </c>
      <c r="D31" s="8"/>
      <c r="E31" s="8"/>
      <c r="F31" s="8">
        <v>50.293999999999997</v>
      </c>
      <c r="G31" s="8">
        <v>3.7519999999999998</v>
      </c>
      <c r="H31" s="19">
        <v>8.4789999999999992</v>
      </c>
      <c r="I31" s="5"/>
    </row>
    <row r="32" spans="1:9" ht="26.25" customHeight="1" thickTop="1" x14ac:dyDescent="0.3">
      <c r="A32" s="28">
        <v>13</v>
      </c>
      <c r="B32" s="26" t="s">
        <v>22</v>
      </c>
      <c r="C32" s="3" t="s">
        <v>7</v>
      </c>
      <c r="D32" s="4"/>
      <c r="E32" s="4"/>
      <c r="F32" s="4"/>
      <c r="G32" s="4">
        <v>4.0000000000000001E-3</v>
      </c>
      <c r="H32" s="20"/>
      <c r="I32" s="5"/>
    </row>
    <row r="33" spans="1:13" ht="26.25" thickBot="1" x14ac:dyDescent="0.35">
      <c r="A33" s="29"/>
      <c r="B33" s="27"/>
      <c r="C33" s="7" t="s">
        <v>8</v>
      </c>
      <c r="D33" s="8"/>
      <c r="E33" s="8"/>
      <c r="F33" s="8">
        <v>56.176000000000002</v>
      </c>
      <c r="G33" s="8">
        <f>3.046+47.404</f>
        <v>50.45</v>
      </c>
      <c r="H33" s="19"/>
      <c r="I33" s="5"/>
    </row>
    <row r="34" spans="1:13" ht="26.25" customHeight="1" thickTop="1" x14ac:dyDescent="0.3">
      <c r="A34" s="28">
        <v>14</v>
      </c>
      <c r="B34" s="26" t="s">
        <v>23</v>
      </c>
      <c r="C34" s="3" t="s">
        <v>7</v>
      </c>
      <c r="D34" s="4"/>
      <c r="E34" s="4"/>
      <c r="F34" s="4"/>
      <c r="G34" s="4">
        <v>8.9999999999999993E-3</v>
      </c>
      <c r="H34" s="20"/>
      <c r="I34" s="5"/>
    </row>
    <row r="35" spans="1:13" ht="26.25" thickBot="1" x14ac:dyDescent="0.35">
      <c r="A35" s="29"/>
      <c r="B35" s="27"/>
      <c r="C35" s="7" t="s">
        <v>8</v>
      </c>
      <c r="D35" s="8"/>
      <c r="E35" s="8"/>
      <c r="F35" s="8">
        <v>611.71400000000006</v>
      </c>
      <c r="G35" s="8">
        <f>5.698+535.955</f>
        <v>541.65300000000002</v>
      </c>
      <c r="H35" s="19">
        <v>1049.53</v>
      </c>
      <c r="I35" s="5"/>
    </row>
    <row r="36" spans="1:13" ht="26.25" customHeight="1" thickTop="1" x14ac:dyDescent="0.3">
      <c r="A36" s="36">
        <v>15</v>
      </c>
      <c r="B36" s="26" t="s">
        <v>25</v>
      </c>
      <c r="C36" s="3" t="s">
        <v>7</v>
      </c>
      <c r="D36" s="4"/>
      <c r="E36" s="4"/>
      <c r="F36" s="4">
        <v>8.5000000000000006E-2</v>
      </c>
      <c r="G36" s="4">
        <v>6.3E-2</v>
      </c>
      <c r="H36" s="20"/>
      <c r="I36" s="5"/>
    </row>
    <row r="37" spans="1:13" ht="26.25" thickBot="1" x14ac:dyDescent="0.35">
      <c r="A37" s="29"/>
      <c r="B37" s="27"/>
      <c r="C37" s="7" t="s">
        <v>8</v>
      </c>
      <c r="D37" s="8"/>
      <c r="E37" s="8"/>
      <c r="F37" s="8">
        <f>56.92+815.018</f>
        <v>871.93799999999999</v>
      </c>
      <c r="G37" s="8">
        <f>36.722+1093.613</f>
        <v>1130.335</v>
      </c>
      <c r="H37" s="19">
        <v>5427.4849999999997</v>
      </c>
      <c r="I37" s="5"/>
    </row>
    <row r="38" spans="1:13" ht="26.25" customHeight="1" thickTop="1" x14ac:dyDescent="0.3">
      <c r="A38" s="28">
        <v>16</v>
      </c>
      <c r="B38" s="26" t="s">
        <v>24</v>
      </c>
      <c r="C38" s="3" t="s">
        <v>7</v>
      </c>
      <c r="D38" s="4"/>
      <c r="E38" s="4"/>
      <c r="F38" s="4"/>
      <c r="G38" s="4"/>
      <c r="H38" s="20"/>
      <c r="I38" s="5"/>
    </row>
    <row r="39" spans="1:13" ht="26.25" thickBot="1" x14ac:dyDescent="0.35">
      <c r="A39" s="29"/>
      <c r="B39" s="27"/>
      <c r="C39" s="7" t="s">
        <v>8</v>
      </c>
      <c r="D39" s="8"/>
      <c r="E39" s="8"/>
      <c r="F39" s="8">
        <v>79.114999999999995</v>
      </c>
      <c r="G39" s="8"/>
      <c r="H39" s="19"/>
      <c r="I39" s="5"/>
    </row>
    <row r="40" spans="1:13" ht="26.25" thickTop="1" x14ac:dyDescent="0.3">
      <c r="A40" s="30">
        <v>17</v>
      </c>
      <c r="B40" s="26" t="s">
        <v>46</v>
      </c>
      <c r="C40" s="3" t="s">
        <v>7</v>
      </c>
      <c r="D40" s="4"/>
      <c r="E40" s="4"/>
      <c r="F40" s="4"/>
      <c r="G40" s="4"/>
      <c r="H40" s="20"/>
      <c r="I40" s="5"/>
    </row>
    <row r="41" spans="1:13" ht="26.25" thickBot="1" x14ac:dyDescent="0.35">
      <c r="A41" s="29"/>
      <c r="B41" s="27"/>
      <c r="C41" s="7" t="s">
        <v>8</v>
      </c>
      <c r="D41" s="8"/>
      <c r="E41" s="8">
        <v>52.968000000000004</v>
      </c>
      <c r="F41" s="8"/>
      <c r="G41" s="8"/>
      <c r="H41" s="19">
        <v>7.5999999999999998E-2</v>
      </c>
      <c r="I41" s="5"/>
    </row>
    <row r="42" spans="1:13" ht="26.25" thickTop="1" x14ac:dyDescent="0.3">
      <c r="A42" s="30">
        <v>18</v>
      </c>
      <c r="B42" s="26" t="s">
        <v>47</v>
      </c>
      <c r="C42" s="3" t="s">
        <v>7</v>
      </c>
      <c r="D42" s="4"/>
      <c r="E42" s="4"/>
      <c r="F42" s="4"/>
      <c r="G42" s="4"/>
      <c r="H42" s="20"/>
      <c r="I42" s="5"/>
    </row>
    <row r="43" spans="1:13" ht="26.25" thickBot="1" x14ac:dyDescent="0.35">
      <c r="A43" s="29"/>
      <c r="B43" s="27"/>
      <c r="C43" s="7" t="s">
        <v>8</v>
      </c>
      <c r="D43" s="8"/>
      <c r="E43" s="8"/>
      <c r="F43" s="8">
        <v>49.505000000000003</v>
      </c>
      <c r="G43" s="8"/>
      <c r="H43" s="19"/>
      <c r="I43" s="5"/>
    </row>
    <row r="44" spans="1:13" ht="26.25" customHeight="1" thickTop="1" x14ac:dyDescent="0.3">
      <c r="A44" s="28">
        <v>19</v>
      </c>
      <c r="B44" s="26" t="s">
        <v>39</v>
      </c>
      <c r="C44" s="3" t="s">
        <v>7</v>
      </c>
      <c r="D44" s="4"/>
      <c r="E44" s="4"/>
      <c r="F44" s="4">
        <v>1E-3</v>
      </c>
      <c r="G44" s="4"/>
      <c r="H44" s="20"/>
      <c r="I44" s="5"/>
      <c r="J44" s="6"/>
      <c r="K44" s="6"/>
      <c r="L44" s="6"/>
    </row>
    <row r="45" spans="1:13" ht="26.25" thickBot="1" x14ac:dyDescent="0.35">
      <c r="A45" s="29"/>
      <c r="B45" s="27"/>
      <c r="C45" s="7" t="s">
        <v>8</v>
      </c>
      <c r="D45" s="8"/>
      <c r="E45" s="8"/>
      <c r="F45" s="8">
        <f>1.036+106.897</f>
        <v>107.93300000000001</v>
      </c>
      <c r="G45" s="8">
        <v>14.007999999999999</v>
      </c>
      <c r="H45" s="19">
        <v>147.303</v>
      </c>
      <c r="I45" s="5"/>
      <c r="J45" s="6"/>
      <c r="K45" s="6"/>
      <c r="L45" s="6"/>
      <c r="M45" s="6"/>
    </row>
    <row r="46" spans="1:13" ht="26.25" customHeight="1" thickTop="1" x14ac:dyDescent="0.3">
      <c r="A46" s="28">
        <v>20</v>
      </c>
      <c r="B46" s="26" t="s">
        <v>40</v>
      </c>
      <c r="C46" s="3" t="s">
        <v>7</v>
      </c>
      <c r="D46" s="4"/>
      <c r="E46" s="4"/>
      <c r="F46" s="4"/>
      <c r="G46" s="4"/>
      <c r="H46" s="20"/>
      <c r="I46" s="5"/>
    </row>
    <row r="47" spans="1:13" ht="26.25" thickBot="1" x14ac:dyDescent="0.35">
      <c r="A47" s="29"/>
      <c r="B47" s="27"/>
      <c r="C47" s="7" t="s">
        <v>8</v>
      </c>
      <c r="D47" s="8"/>
      <c r="E47" s="8"/>
      <c r="F47" s="8">
        <v>7</v>
      </c>
      <c r="G47" s="8"/>
      <c r="H47" s="19"/>
      <c r="I47" s="5"/>
    </row>
    <row r="48" spans="1:13" ht="26.25" customHeight="1" thickTop="1" x14ac:dyDescent="0.3">
      <c r="A48" s="28">
        <v>21</v>
      </c>
      <c r="B48" s="26" t="s">
        <v>27</v>
      </c>
      <c r="C48" s="3" t="s">
        <v>7</v>
      </c>
      <c r="D48" s="4">
        <v>0.94399999999999995</v>
      </c>
      <c r="E48" s="4"/>
      <c r="F48" s="4">
        <v>1.7999999999999999E-2</v>
      </c>
      <c r="G48" s="4">
        <v>4.4999999999999998E-2</v>
      </c>
      <c r="H48" s="20"/>
      <c r="I48" s="5"/>
    </row>
    <row r="49" spans="1:9" ht="26.25" thickBot="1" x14ac:dyDescent="0.35">
      <c r="A49" s="29"/>
      <c r="B49" s="27"/>
      <c r="C49" s="7" t="s">
        <v>8</v>
      </c>
      <c r="D49" s="8">
        <f>486.759+1.5</f>
        <v>488.25900000000001</v>
      </c>
      <c r="E49" s="8"/>
      <c r="F49" s="8">
        <f>8.525+273.817</f>
        <v>282.34199999999998</v>
      </c>
      <c r="G49" s="8">
        <f>23.948+549.868</f>
        <v>573.81600000000003</v>
      </c>
      <c r="H49" s="19">
        <v>2022.8430000000001</v>
      </c>
      <c r="I49" s="5"/>
    </row>
    <row r="50" spans="1:9" ht="26.25" thickTop="1" x14ac:dyDescent="0.3">
      <c r="A50" s="28">
        <v>22</v>
      </c>
      <c r="B50" s="26" t="s">
        <v>28</v>
      </c>
      <c r="C50" s="3" t="s">
        <v>7</v>
      </c>
      <c r="D50" s="4"/>
      <c r="E50" s="4"/>
      <c r="F50" s="4">
        <v>5.0000000000000001E-3</v>
      </c>
      <c r="G50" s="4"/>
      <c r="H50" s="20"/>
      <c r="I50" s="5"/>
    </row>
    <row r="51" spans="1:9" ht="26.25" thickBot="1" x14ac:dyDescent="0.35">
      <c r="A51" s="29"/>
      <c r="B51" s="27"/>
      <c r="C51" s="7" t="s">
        <v>8</v>
      </c>
      <c r="D51" s="8"/>
      <c r="E51" s="8"/>
      <c r="F51" s="8">
        <f>3.068+140.318</f>
        <v>143.38600000000002</v>
      </c>
      <c r="G51" s="8">
        <v>75.756</v>
      </c>
      <c r="H51" s="19">
        <v>110.46299999999999</v>
      </c>
      <c r="I51" s="5"/>
    </row>
    <row r="52" spans="1:9" ht="26.25" thickTop="1" x14ac:dyDescent="0.3">
      <c r="A52" s="36">
        <v>23</v>
      </c>
      <c r="B52" s="26" t="s">
        <v>29</v>
      </c>
      <c r="C52" s="3" t="s">
        <v>7</v>
      </c>
      <c r="D52" s="4"/>
      <c r="E52" s="4"/>
      <c r="F52" s="4"/>
      <c r="G52" s="4"/>
      <c r="H52" s="20"/>
      <c r="I52" s="5"/>
    </row>
    <row r="53" spans="1:9" ht="26.25" thickBot="1" x14ac:dyDescent="0.35">
      <c r="A53" s="29"/>
      <c r="B53" s="27"/>
      <c r="C53" s="7" t="s">
        <v>8</v>
      </c>
      <c r="D53" s="8"/>
      <c r="E53" s="8"/>
      <c r="F53" s="8">
        <v>5.2649999999999997</v>
      </c>
      <c r="G53" s="8">
        <v>6.94</v>
      </c>
      <c r="H53" s="19">
        <v>2.27</v>
      </c>
      <c r="I53" s="5"/>
    </row>
    <row r="54" spans="1:9" ht="26.25" customHeight="1" thickTop="1" x14ac:dyDescent="0.3">
      <c r="A54" s="28">
        <v>24</v>
      </c>
      <c r="B54" s="26" t="s">
        <v>51</v>
      </c>
      <c r="C54" s="3" t="s">
        <v>7</v>
      </c>
      <c r="D54" s="4"/>
      <c r="E54" s="4"/>
      <c r="F54" s="4">
        <v>0.11</v>
      </c>
      <c r="G54" s="4">
        <v>0.06</v>
      </c>
      <c r="H54" s="20"/>
      <c r="I54" s="5"/>
    </row>
    <row r="55" spans="1:9" ht="26.25" thickBot="1" x14ac:dyDescent="0.35">
      <c r="A55" s="29"/>
      <c r="B55" s="27"/>
      <c r="C55" s="7" t="s">
        <v>8</v>
      </c>
      <c r="D55" s="8"/>
      <c r="E55" s="8"/>
      <c r="F55" s="8">
        <f>4.305+135.289</f>
        <v>139.59399999999999</v>
      </c>
      <c r="G55" s="8">
        <v>42.954999999999998</v>
      </c>
      <c r="H55" s="19">
        <v>7.4249999999999998</v>
      </c>
      <c r="I55" s="5"/>
    </row>
    <row r="56" spans="1:9" ht="26.25" customHeight="1" thickTop="1" x14ac:dyDescent="0.3">
      <c r="A56" s="30">
        <v>25</v>
      </c>
      <c r="B56" s="26" t="s">
        <v>31</v>
      </c>
      <c r="C56" s="3" t="s">
        <v>7</v>
      </c>
      <c r="D56" s="4"/>
      <c r="E56" s="4"/>
      <c r="F56" s="4"/>
      <c r="G56" s="4">
        <v>2.4E-2</v>
      </c>
      <c r="H56" s="20"/>
      <c r="I56" s="5"/>
    </row>
    <row r="57" spans="1:9" ht="26.25" thickBot="1" x14ac:dyDescent="0.35">
      <c r="A57" s="29"/>
      <c r="B57" s="27"/>
      <c r="C57" s="7" t="s">
        <v>8</v>
      </c>
      <c r="D57" s="8"/>
      <c r="E57" s="8"/>
      <c r="F57" s="8">
        <f>199.824</f>
        <v>199.82400000000001</v>
      </c>
      <c r="G57" s="8">
        <f>17.266+7.776</f>
        <v>25.041999999999998</v>
      </c>
      <c r="H57" s="19">
        <v>6.7919999999999998</v>
      </c>
      <c r="I57" s="5"/>
    </row>
    <row r="58" spans="1:9" ht="26.25" customHeight="1" thickTop="1" x14ac:dyDescent="0.3">
      <c r="A58" s="30">
        <v>26</v>
      </c>
      <c r="B58" s="26" t="s">
        <v>44</v>
      </c>
      <c r="C58" s="3" t="s">
        <v>7</v>
      </c>
      <c r="D58" s="4"/>
      <c r="E58" s="4"/>
      <c r="F58" s="4"/>
      <c r="G58" s="4"/>
      <c r="H58" s="20"/>
      <c r="I58" s="5"/>
    </row>
    <row r="59" spans="1:9" ht="26.25" thickBot="1" x14ac:dyDescent="0.35">
      <c r="A59" s="29"/>
      <c r="B59" s="27"/>
      <c r="C59" s="7" t="s">
        <v>8</v>
      </c>
      <c r="D59" s="8"/>
      <c r="E59" s="8"/>
      <c r="F59" s="8">
        <v>157.31700000000001</v>
      </c>
      <c r="G59" s="8">
        <v>16.172000000000001</v>
      </c>
      <c r="H59" s="19">
        <v>420.709</v>
      </c>
      <c r="I59" s="5"/>
    </row>
    <row r="60" spans="1:9" ht="26.25" customHeight="1" thickTop="1" x14ac:dyDescent="0.3">
      <c r="A60" s="28">
        <v>27</v>
      </c>
      <c r="B60" s="26" t="s">
        <v>32</v>
      </c>
      <c r="C60" s="3" t="s">
        <v>7</v>
      </c>
      <c r="D60" s="4"/>
      <c r="E60" s="4"/>
      <c r="F60" s="4">
        <v>1.7809999999999999</v>
      </c>
      <c r="G60" s="4">
        <v>3.0000000000000001E-3</v>
      </c>
      <c r="H60" s="20"/>
      <c r="I60" s="5"/>
    </row>
    <row r="61" spans="1:9" ht="26.25" thickBot="1" x14ac:dyDescent="0.35">
      <c r="A61" s="29"/>
      <c r="B61" s="27"/>
      <c r="C61" s="7" t="s">
        <v>8</v>
      </c>
      <c r="D61" s="8"/>
      <c r="E61" s="8"/>
      <c r="F61" s="8">
        <f>1227.435+1313.365</f>
        <v>2540.8000000000002</v>
      </c>
      <c r="G61" s="8">
        <f>2.3+729.467</f>
        <v>731.76699999999994</v>
      </c>
      <c r="H61" s="19">
        <v>1403.885</v>
      </c>
      <c r="I61" s="5"/>
    </row>
    <row r="62" spans="1:9" ht="26.25" customHeight="1" thickTop="1" x14ac:dyDescent="0.3">
      <c r="A62" s="28">
        <v>28</v>
      </c>
      <c r="B62" s="26" t="s">
        <v>33</v>
      </c>
      <c r="C62" s="3" t="s">
        <v>7</v>
      </c>
      <c r="D62" s="4"/>
      <c r="E62" s="4"/>
      <c r="F62" s="4">
        <v>2.1000000000000001E-2</v>
      </c>
      <c r="G62" s="4">
        <v>3.0000000000000001E-3</v>
      </c>
      <c r="H62" s="20"/>
      <c r="I62" s="5"/>
    </row>
    <row r="63" spans="1:9" ht="26.25" thickBot="1" x14ac:dyDescent="0.35">
      <c r="A63" s="29"/>
      <c r="B63" s="27"/>
      <c r="C63" s="7" t="s">
        <v>8</v>
      </c>
      <c r="D63" s="8"/>
      <c r="E63" s="8"/>
      <c r="F63" s="8">
        <f>11.055+577.867</f>
        <v>588.92199999999991</v>
      </c>
      <c r="G63" s="8">
        <f>1.816+532.347</f>
        <v>534.16300000000001</v>
      </c>
      <c r="H63" s="19">
        <v>741.24099999999999</v>
      </c>
      <c r="I63" s="5"/>
    </row>
    <row r="64" spans="1:9" ht="26.25" customHeight="1" thickTop="1" x14ac:dyDescent="0.3">
      <c r="A64" s="28">
        <v>29</v>
      </c>
      <c r="B64" s="26" t="s">
        <v>34</v>
      </c>
      <c r="C64" s="3" t="s">
        <v>7</v>
      </c>
      <c r="D64" s="4"/>
      <c r="E64" s="4"/>
      <c r="F64" s="4"/>
      <c r="G64" s="4"/>
      <c r="H64" s="20"/>
      <c r="I64" s="5"/>
    </row>
    <row r="65" spans="1:9" ht="26.25" thickBot="1" x14ac:dyDescent="0.35">
      <c r="A65" s="29"/>
      <c r="B65" s="27"/>
      <c r="C65" s="7" t="s">
        <v>8</v>
      </c>
      <c r="D65" s="8"/>
      <c r="E65" s="8"/>
      <c r="F65" s="8">
        <v>12.976000000000001</v>
      </c>
      <c r="G65" s="8">
        <v>5.3479999999999999</v>
      </c>
      <c r="H65" s="19"/>
      <c r="I65" s="5"/>
    </row>
    <row r="66" spans="1:9" ht="26.25" customHeight="1" thickTop="1" x14ac:dyDescent="0.3">
      <c r="A66" s="28">
        <v>30</v>
      </c>
      <c r="B66" s="26" t="s">
        <v>35</v>
      </c>
      <c r="C66" s="3" t="s">
        <v>7</v>
      </c>
      <c r="D66" s="4"/>
      <c r="E66" s="4"/>
      <c r="F66" s="4">
        <v>0.59699999999999998</v>
      </c>
      <c r="G66" s="4"/>
      <c r="H66" s="20"/>
      <c r="I66" s="5"/>
    </row>
    <row r="67" spans="1:9" ht="26.25" thickBot="1" x14ac:dyDescent="0.35">
      <c r="A67" s="29"/>
      <c r="B67" s="27"/>
      <c r="C67" s="7" t="s">
        <v>8</v>
      </c>
      <c r="D67" s="8"/>
      <c r="E67" s="8"/>
      <c r="F67" s="8">
        <f>368.241+1869.215</f>
        <v>2237.4560000000001</v>
      </c>
      <c r="G67" s="8">
        <v>512.15099999999995</v>
      </c>
      <c r="H67" s="19">
        <v>1701.576</v>
      </c>
      <c r="I67" s="5"/>
    </row>
    <row r="68" spans="1:9" ht="26.25" customHeight="1" thickTop="1" x14ac:dyDescent="0.3">
      <c r="A68" s="36">
        <v>31</v>
      </c>
      <c r="B68" s="26" t="s">
        <v>36</v>
      </c>
      <c r="C68" s="3" t="s">
        <v>7</v>
      </c>
      <c r="D68" s="4"/>
      <c r="E68" s="4"/>
      <c r="F68" s="4"/>
      <c r="G68" s="4"/>
      <c r="H68" s="20"/>
      <c r="I68" s="5"/>
    </row>
    <row r="69" spans="1:9" ht="26.25" thickBot="1" x14ac:dyDescent="0.35">
      <c r="A69" s="29"/>
      <c r="B69" s="27"/>
      <c r="C69" s="7" t="s">
        <v>8</v>
      </c>
      <c r="D69" s="8"/>
      <c r="E69" s="8"/>
      <c r="F69" s="8">
        <v>8.6910000000000007</v>
      </c>
      <c r="G69" s="8">
        <v>12.276</v>
      </c>
      <c r="H69" s="19">
        <v>42.787999999999997</v>
      </c>
      <c r="I69" s="5"/>
    </row>
    <row r="70" spans="1:9" ht="26.25" customHeight="1" thickTop="1" x14ac:dyDescent="0.3">
      <c r="A70" s="28">
        <v>32</v>
      </c>
      <c r="B70" s="26" t="s">
        <v>45</v>
      </c>
      <c r="C70" s="3" t="s">
        <v>7</v>
      </c>
      <c r="D70" s="4"/>
      <c r="E70" s="4"/>
      <c r="F70" s="4"/>
      <c r="G70" s="4"/>
      <c r="H70" s="20"/>
      <c r="I70" s="5"/>
    </row>
    <row r="71" spans="1:9" ht="26.25" thickBot="1" x14ac:dyDescent="0.35">
      <c r="A71" s="29"/>
      <c r="B71" s="27"/>
      <c r="C71" s="7" t="s">
        <v>8</v>
      </c>
      <c r="D71" s="8"/>
      <c r="E71" s="8"/>
      <c r="F71" s="8"/>
      <c r="G71" s="8">
        <v>4.9530000000000003</v>
      </c>
      <c r="H71" s="21">
        <v>7.6230000000000002</v>
      </c>
      <c r="I71" s="5"/>
    </row>
    <row r="72" spans="1:9" ht="26.25" customHeight="1" thickTop="1" x14ac:dyDescent="0.3">
      <c r="A72" s="30">
        <v>33</v>
      </c>
      <c r="B72" s="26" t="s">
        <v>43</v>
      </c>
      <c r="C72" s="3" t="s">
        <v>7</v>
      </c>
      <c r="D72" s="4"/>
      <c r="E72" s="4"/>
      <c r="F72" s="4"/>
      <c r="G72" s="4"/>
      <c r="H72" s="20"/>
      <c r="I72" s="5"/>
    </row>
    <row r="73" spans="1:9" ht="26.25" thickBot="1" x14ac:dyDescent="0.35">
      <c r="A73" s="29"/>
      <c r="B73" s="27"/>
      <c r="C73" s="7" t="s">
        <v>8</v>
      </c>
      <c r="D73" s="8"/>
      <c r="E73" s="8"/>
      <c r="F73" s="8">
        <v>50.3</v>
      </c>
      <c r="G73" s="8">
        <v>2.72</v>
      </c>
      <c r="H73" s="19">
        <v>27.692</v>
      </c>
      <c r="I73" s="5"/>
    </row>
    <row r="74" spans="1:9" ht="26.25" customHeight="1" thickTop="1" x14ac:dyDescent="0.3">
      <c r="A74" s="30">
        <v>34</v>
      </c>
      <c r="B74" s="26" t="s">
        <v>17</v>
      </c>
      <c r="C74" s="10" t="s">
        <v>7</v>
      </c>
      <c r="D74" s="4"/>
      <c r="E74" s="4">
        <v>2.5289999999999999</v>
      </c>
      <c r="F74" s="4">
        <v>1.196</v>
      </c>
      <c r="G74" s="4">
        <v>7.0000000000000007E-2</v>
      </c>
      <c r="H74" s="20"/>
      <c r="I74" s="5"/>
    </row>
    <row r="75" spans="1:9" ht="26.25" thickBot="1" x14ac:dyDescent="0.35">
      <c r="A75" s="29"/>
      <c r="B75" s="27"/>
      <c r="C75" s="7" t="s">
        <v>8</v>
      </c>
      <c r="D75" s="8">
        <v>72.244</v>
      </c>
      <c r="E75" s="8">
        <f>1351.821+163.317</f>
        <v>1515.1379999999999</v>
      </c>
      <c r="F75" s="8">
        <f>713.98+3581.369</f>
        <v>4295.3490000000002</v>
      </c>
      <c r="G75" s="8">
        <f>43.738+2072.515</f>
        <v>2116.2529999999997</v>
      </c>
      <c r="H75" s="19">
        <v>9327.75</v>
      </c>
      <c r="I75" s="5"/>
    </row>
    <row r="76" spans="1:9" ht="26.25" thickTop="1" x14ac:dyDescent="0.3">
      <c r="A76" s="28">
        <v>35</v>
      </c>
      <c r="B76" s="26" t="s">
        <v>20</v>
      </c>
      <c r="C76" s="3" t="s">
        <v>7</v>
      </c>
      <c r="D76" s="4"/>
      <c r="E76" s="4"/>
      <c r="F76" s="4">
        <v>8.0000000000000002E-3</v>
      </c>
      <c r="G76" s="4"/>
      <c r="H76" s="20"/>
      <c r="I76" s="5"/>
    </row>
    <row r="77" spans="1:9" ht="26.25" thickBot="1" x14ac:dyDescent="0.35">
      <c r="A77" s="29"/>
      <c r="B77" s="27"/>
      <c r="C77" s="7" t="s">
        <v>8</v>
      </c>
      <c r="D77" s="8"/>
      <c r="E77" s="8"/>
      <c r="F77" s="8">
        <f>5.69+1540.784</f>
        <v>1546.4740000000002</v>
      </c>
      <c r="G77" s="8">
        <v>339.66199999999998</v>
      </c>
      <c r="H77" s="19">
        <v>1071.49</v>
      </c>
      <c r="I77" s="5"/>
    </row>
    <row r="78" spans="1:9" ht="26.25" customHeight="1" thickTop="1" x14ac:dyDescent="0.3">
      <c r="A78" s="28">
        <v>36</v>
      </c>
      <c r="B78" s="26" t="s">
        <v>41</v>
      </c>
      <c r="C78" s="3" t="s">
        <v>7</v>
      </c>
      <c r="D78" s="4"/>
      <c r="E78" s="4"/>
      <c r="F78" s="4">
        <v>1.2999999999999999E-2</v>
      </c>
      <c r="G78" s="4">
        <v>1.0999999999999999E-2</v>
      </c>
      <c r="H78" s="20"/>
      <c r="I78" s="5"/>
    </row>
    <row r="79" spans="1:9" ht="26.25" thickBot="1" x14ac:dyDescent="0.35">
      <c r="A79" s="29"/>
      <c r="B79" s="27"/>
      <c r="C79" s="7" t="s">
        <v>8</v>
      </c>
      <c r="D79" s="11">
        <v>12.993</v>
      </c>
      <c r="E79" s="11">
        <v>0.6</v>
      </c>
      <c r="F79" s="11">
        <f>8.939+1364.467</f>
        <v>1373.4060000000002</v>
      </c>
      <c r="G79" s="11">
        <f>7.524+121.964</f>
        <v>129.488</v>
      </c>
      <c r="H79" s="19">
        <v>912.85900000000004</v>
      </c>
      <c r="I79" s="5"/>
    </row>
    <row r="80" spans="1:9" ht="26.25" thickTop="1" x14ac:dyDescent="0.3">
      <c r="A80" s="28">
        <v>37</v>
      </c>
      <c r="B80" s="26" t="s">
        <v>30</v>
      </c>
      <c r="C80" s="3" t="s">
        <v>7</v>
      </c>
      <c r="D80" s="4"/>
      <c r="E80" s="4"/>
      <c r="F80" s="4">
        <v>3.0000000000000001E-3</v>
      </c>
      <c r="G80" s="4">
        <v>5.0000000000000001E-3</v>
      </c>
      <c r="H80" s="20"/>
      <c r="I80" s="5"/>
    </row>
    <row r="81" spans="1:9" ht="26.25" thickBot="1" x14ac:dyDescent="0.35">
      <c r="A81" s="29"/>
      <c r="B81" s="27"/>
      <c r="C81" s="7" t="s">
        <v>8</v>
      </c>
      <c r="D81" s="8"/>
      <c r="E81" s="8"/>
      <c r="F81" s="8">
        <f>1.785+110.707</f>
        <v>112.49199999999999</v>
      </c>
      <c r="G81" s="8">
        <f>3.588+67.332</f>
        <v>70.919999999999987</v>
      </c>
      <c r="H81" s="19">
        <v>192.98599999999999</v>
      </c>
      <c r="I81" s="5"/>
    </row>
    <row r="82" spans="1:9" ht="26.25" customHeight="1" thickTop="1" x14ac:dyDescent="0.3">
      <c r="A82" s="28">
        <v>38</v>
      </c>
      <c r="B82" s="26" t="s">
        <v>38</v>
      </c>
      <c r="C82" s="3" t="s">
        <v>7</v>
      </c>
      <c r="D82" s="4"/>
      <c r="E82" s="4"/>
      <c r="F82" s="4">
        <v>1.4999999999999999E-2</v>
      </c>
      <c r="G82" s="4"/>
      <c r="H82" s="20"/>
      <c r="I82" s="5"/>
    </row>
    <row r="83" spans="1:9" ht="26.25" thickBot="1" x14ac:dyDescent="0.35">
      <c r="A83" s="29"/>
      <c r="B83" s="27"/>
      <c r="C83" s="7" t="s">
        <v>8</v>
      </c>
      <c r="D83" s="8"/>
      <c r="E83" s="8"/>
      <c r="F83" s="8">
        <f>7.904+566.58</f>
        <v>574.48400000000004</v>
      </c>
      <c r="G83" s="8">
        <v>857.76800000000003</v>
      </c>
      <c r="H83" s="19">
        <v>1762.22</v>
      </c>
      <c r="I83" s="5"/>
    </row>
    <row r="84" spans="1:9" ht="26.25" customHeight="1" thickTop="1" x14ac:dyDescent="0.3">
      <c r="A84" s="36">
        <v>39</v>
      </c>
      <c r="B84" s="26" t="s">
        <v>37</v>
      </c>
      <c r="C84" s="3" t="s">
        <v>7</v>
      </c>
      <c r="D84" s="4"/>
      <c r="E84" s="4"/>
      <c r="F84" s="4">
        <v>7.0000000000000001E-3</v>
      </c>
      <c r="G84" s="4"/>
      <c r="H84" s="20"/>
      <c r="I84" s="5"/>
    </row>
    <row r="85" spans="1:9" ht="26.25" thickBot="1" x14ac:dyDescent="0.35">
      <c r="A85" s="29"/>
      <c r="B85" s="27"/>
      <c r="C85" s="7" t="s">
        <v>8</v>
      </c>
      <c r="D85" s="8"/>
      <c r="E85" s="8">
        <v>32.192999999999998</v>
      </c>
      <c r="F85" s="8">
        <f>4.553+886.052</f>
        <v>890.60500000000002</v>
      </c>
      <c r="G85" s="8">
        <v>951.66800000000001</v>
      </c>
      <c r="H85" s="19">
        <v>2196.2930000000001</v>
      </c>
      <c r="I85" s="5"/>
    </row>
    <row r="86" spans="1:9" ht="26.25" customHeight="1" thickTop="1" x14ac:dyDescent="0.3">
      <c r="A86" s="28">
        <v>40</v>
      </c>
      <c r="B86" s="26" t="s">
        <v>52</v>
      </c>
      <c r="C86" s="3" t="s">
        <v>7</v>
      </c>
      <c r="D86" s="4">
        <v>5.7190000000000003</v>
      </c>
      <c r="E86" s="4"/>
      <c r="F86" s="4"/>
      <c r="G86" s="4"/>
      <c r="H86" s="20"/>
      <c r="I86" s="5"/>
    </row>
    <row r="87" spans="1:9" ht="26.25" customHeight="1" thickBot="1" x14ac:dyDescent="0.35">
      <c r="A87" s="29"/>
      <c r="B87" s="27"/>
      <c r="C87" s="7" t="s">
        <v>8</v>
      </c>
      <c r="D87" s="8">
        <v>2537.2429999999999</v>
      </c>
      <c r="E87" s="8"/>
      <c r="F87" s="8"/>
      <c r="G87" s="8"/>
      <c r="H87" s="19"/>
      <c r="I87" s="5"/>
    </row>
    <row r="88" spans="1:9" ht="66" customHeight="1" thickTop="1" x14ac:dyDescent="0.3">
      <c r="A88" s="14"/>
      <c r="B88" s="52" t="s">
        <v>55</v>
      </c>
      <c r="C88" s="52"/>
      <c r="D88" s="52"/>
      <c r="E88" s="52"/>
      <c r="F88" s="52"/>
      <c r="G88" s="52"/>
      <c r="H88" s="52"/>
      <c r="I88" s="5"/>
    </row>
    <row r="89" spans="1:9" ht="26.25" customHeight="1" x14ac:dyDescent="0.3">
      <c r="A89" s="14"/>
      <c r="B89" s="14"/>
      <c r="C89" s="14"/>
      <c r="D89" s="5"/>
      <c r="E89" s="5"/>
      <c r="F89" s="5"/>
      <c r="G89" s="5"/>
      <c r="H89" s="5"/>
      <c r="I89" s="5"/>
    </row>
    <row r="90" spans="1:9" ht="39.75" customHeight="1" x14ac:dyDescent="0.3">
      <c r="D90" s="5"/>
      <c r="E90" s="5"/>
      <c r="F90" s="5"/>
      <c r="G90" s="5"/>
      <c r="H90" s="5"/>
      <c r="I90" s="5"/>
    </row>
    <row r="91" spans="1:9" x14ac:dyDescent="0.3">
      <c r="I91" s="5"/>
    </row>
    <row r="92" spans="1:9" s="14" customFormat="1" ht="21.75" customHeight="1" x14ac:dyDescent="0.3">
      <c r="A92" s="2"/>
      <c r="B92" s="2"/>
      <c r="C92" s="2"/>
      <c r="D92" s="15"/>
      <c r="E92" s="15"/>
      <c r="F92" s="15"/>
      <c r="G92" s="15"/>
      <c r="H92" s="15"/>
      <c r="I92" s="5"/>
    </row>
    <row r="93" spans="1:9" s="14" customFormat="1" ht="25.5" customHeight="1" x14ac:dyDescent="0.3">
      <c r="A93" s="2"/>
      <c r="B93" s="2"/>
      <c r="C93" s="2"/>
      <c r="D93" s="15"/>
      <c r="E93" s="15"/>
      <c r="F93" s="15"/>
      <c r="G93" s="15"/>
      <c r="H93" s="15"/>
      <c r="I93" s="5"/>
    </row>
    <row r="94" spans="1:9" x14ac:dyDescent="0.3">
      <c r="I94" s="5"/>
    </row>
    <row r="95" spans="1:9" x14ac:dyDescent="0.3">
      <c r="I95" s="16"/>
    </row>
    <row r="96" spans="1:9" x14ac:dyDescent="0.3">
      <c r="I96" s="5"/>
    </row>
  </sheetData>
  <mergeCells count="88">
    <mergeCell ref="A10:A11"/>
    <mergeCell ref="B10:B11"/>
    <mergeCell ref="A12:A13"/>
    <mergeCell ref="B12:B13"/>
    <mergeCell ref="A1:H1"/>
    <mergeCell ref="A3:A5"/>
    <mergeCell ref="B3:B5"/>
    <mergeCell ref="C3:C5"/>
    <mergeCell ref="D3:H3"/>
    <mergeCell ref="D4:G4"/>
    <mergeCell ref="H4:H5"/>
    <mergeCell ref="A20:A21"/>
    <mergeCell ref="B20:B21"/>
    <mergeCell ref="A22:A23"/>
    <mergeCell ref="B22:B23"/>
    <mergeCell ref="A16:A17"/>
    <mergeCell ref="B16:B17"/>
    <mergeCell ref="A18:A19"/>
    <mergeCell ref="B18:B19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4:A45"/>
    <mergeCell ref="B44:B45"/>
    <mergeCell ref="A40:A41"/>
    <mergeCell ref="B40:B41"/>
    <mergeCell ref="A42:A43"/>
    <mergeCell ref="B42:B43"/>
    <mergeCell ref="A46:A47"/>
    <mergeCell ref="B46:B47"/>
    <mergeCell ref="A48:A49"/>
    <mergeCell ref="B48:B49"/>
    <mergeCell ref="A50:A51"/>
    <mergeCell ref="B50:B51"/>
    <mergeCell ref="B60:B61"/>
    <mergeCell ref="A62:A63"/>
    <mergeCell ref="B62:B63"/>
    <mergeCell ref="A52:A53"/>
    <mergeCell ref="B52:B53"/>
    <mergeCell ref="A54:A55"/>
    <mergeCell ref="B54:B55"/>
    <mergeCell ref="A56:A57"/>
    <mergeCell ref="B56:B57"/>
    <mergeCell ref="B66:B67"/>
    <mergeCell ref="A6:A9"/>
    <mergeCell ref="B6:B9"/>
    <mergeCell ref="A84:A85"/>
    <mergeCell ref="B84:B85"/>
    <mergeCell ref="A76:A77"/>
    <mergeCell ref="B76:B77"/>
    <mergeCell ref="A78:A79"/>
    <mergeCell ref="B78:B79"/>
    <mergeCell ref="A80:A81"/>
    <mergeCell ref="B80:B81"/>
    <mergeCell ref="A68:A69"/>
    <mergeCell ref="B68:B69"/>
    <mergeCell ref="A58:A59"/>
    <mergeCell ref="B58:B59"/>
    <mergeCell ref="A60:A61"/>
    <mergeCell ref="B88:H88"/>
    <mergeCell ref="B14:B15"/>
    <mergeCell ref="A14:A15"/>
    <mergeCell ref="A82:A83"/>
    <mergeCell ref="B82:B83"/>
    <mergeCell ref="A86:A87"/>
    <mergeCell ref="B86:B87"/>
    <mergeCell ref="A70:A71"/>
    <mergeCell ref="B70:B71"/>
    <mergeCell ref="A72:A73"/>
    <mergeCell ref="B72:B73"/>
    <mergeCell ref="A74:A75"/>
    <mergeCell ref="B74:B75"/>
    <mergeCell ref="A64:A65"/>
    <mergeCell ref="B64:B65"/>
    <mergeCell ref="A66:A6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апрель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Краева Изольда Николаевна</dc:creator>
  <cp:lastModifiedBy>Краева Изольда Николаевна</cp:lastModifiedBy>
  <cp:lastPrinted>2011-07-25T10:21:52Z</cp:lastPrinted>
  <dcterms:created xsi:type="dcterms:W3CDTF">2011-02-08T06:36:24Z</dcterms:created>
  <dcterms:modified xsi:type="dcterms:W3CDTF">2016-05-06T13:09:59Z</dcterms:modified>
</cp:coreProperties>
</file>