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Техническое Управление\Документы МРСК Техуправление\Раскрытие информации\Раскрытие информации 2015 год с изменением от 05.05.2016\"/>
    </mc:Choice>
  </mc:AlternateContent>
  <bookViews>
    <workbookView xWindow="0" yWindow="0" windowWidth="28800" windowHeight="11835"/>
  </bookViews>
  <sheets>
    <sheet name="июнь" sheetId="7" r:id="rId1"/>
  </sheets>
  <calcPr calcId="152511"/>
</workbook>
</file>

<file path=xl/calcChain.xml><?xml version="1.0" encoding="utf-8"?>
<calcChain xmlns="http://schemas.openxmlformats.org/spreadsheetml/2006/main">
  <c r="G8" i="7" l="1"/>
  <c r="F8" i="7"/>
  <c r="E8" i="7"/>
  <c r="D8" i="7"/>
  <c r="F84" i="7" l="1"/>
  <c r="G82" i="7"/>
  <c r="F82" i="7"/>
  <c r="G80" i="7"/>
  <c r="F80" i="7"/>
  <c r="G78" i="7"/>
  <c r="F78" i="7"/>
  <c r="F76" i="7"/>
  <c r="G74" i="7"/>
  <c r="F74" i="7"/>
  <c r="E74" i="7"/>
  <c r="F44" i="7"/>
  <c r="G12" i="7"/>
  <c r="F12" i="7"/>
  <c r="F66" i="7"/>
  <c r="G62" i="7"/>
  <c r="F62" i="7"/>
  <c r="G60" i="7"/>
  <c r="F60" i="7"/>
  <c r="G56" i="7"/>
  <c r="G54" i="7"/>
  <c r="F54" i="7"/>
  <c r="G50" i="7"/>
  <c r="F50" i="7"/>
  <c r="G48" i="7"/>
  <c r="F48" i="7"/>
  <c r="D48" i="7"/>
  <c r="G36" i="7"/>
  <c r="F36" i="7"/>
  <c r="G34" i="7"/>
  <c r="F34" i="7"/>
  <c r="G32" i="7"/>
  <c r="F16" i="7"/>
  <c r="D10" i="7"/>
</calcChain>
</file>

<file path=xl/sharedStrings.xml><?xml version="1.0" encoding="utf-8"?>
<sst xmlns="http://schemas.openxmlformats.org/spreadsheetml/2006/main" count="134" uniqueCount="56">
  <si>
    <t>ВН</t>
  </si>
  <si>
    <t>СН2</t>
  </si>
  <si>
    <t>НН</t>
  </si>
  <si>
    <t>№
п/п</t>
  </si>
  <si>
    <t>Наименование
сетевой организации</t>
  </si>
  <si>
    <t>п р о ч и е</t>
  </si>
  <si>
    <t>Население</t>
  </si>
  <si>
    <t>мощность
МВт</t>
  </si>
  <si>
    <t>электроэнергия
МВт*ч</t>
  </si>
  <si>
    <t>Единица
измерения</t>
  </si>
  <si>
    <t>Тарифные группы и диапазон напряжения</t>
  </si>
  <si>
    <t>ООО «Энергомакс»</t>
  </si>
  <si>
    <t>ОАО «Соломбальский ЦБК»</t>
  </si>
  <si>
    <t>ООО «Трансэнерго»</t>
  </si>
  <si>
    <t>ОАО «Аэропорт Архангельск»</t>
  </si>
  <si>
    <t>ООО «Стройкомреал»</t>
  </si>
  <si>
    <t>ОАО «Архангельский морской торговый порт»</t>
  </si>
  <si>
    <t>ООО «Архангельское специализированное энергетическое предприятие»</t>
  </si>
  <si>
    <t>ООО «Архангельская транс национальная компания»</t>
  </si>
  <si>
    <t>ФБУ «ИК-1 УФСИН России по Архангельской области»</t>
  </si>
  <si>
    <t>ООО «Транс-электро»</t>
  </si>
  <si>
    <t>ОАО «Северное лесопромышленное товарищество - Лесозавод №3»</t>
  </si>
  <si>
    <t>Филиал ОАО «ВГТРК»
 «ГТРК «Поморье»</t>
  </si>
  <si>
    <t>МП «Карпогорская коммунальная электросеть»</t>
  </si>
  <si>
    <t>ООО «Татнефть АЗС-запад»</t>
  </si>
  <si>
    <t>ОАО «Архангельские электрические сети»</t>
  </si>
  <si>
    <t>ООО «Миссия Беломорья»</t>
  </si>
  <si>
    <t>ОАО «ПО «Севмаш»</t>
  </si>
  <si>
    <t>ООО «Метэк»</t>
  </si>
  <si>
    <t>ООО «Призма»</t>
  </si>
  <si>
    <t>МП "Горводоканал"
 МО "Котлас"</t>
  </si>
  <si>
    <t xml:space="preserve">МУП "Мирнинские городские электросети" </t>
  </si>
  <si>
    <t>МУП "Электросетевое предприятие"
МО  "Каргополь"</t>
  </si>
  <si>
    <t>ФБУ ОИУ ОУХД-2 УФСИН России по Архангельской области</t>
  </si>
  <si>
    <t>МП "Горэлектросеть"
МО  "Няндомское"</t>
  </si>
  <si>
    <t>МП "Золотухская управляющая компания"
МО  "Золотухское"</t>
  </si>
  <si>
    <t>Филиал ОАО «Российские железные дороги» «Трансэнерго»</t>
  </si>
  <si>
    <t>ОАО «Архангельская областная энергетическая компания»</t>
  </si>
  <si>
    <t>ООО «Архпромэлектро»</t>
  </si>
  <si>
    <t>ООО «Вега»</t>
  </si>
  <si>
    <t>ОАО "Оборонэнерго""</t>
  </si>
  <si>
    <t>электроэнергия
с шин станций
МВт*ч</t>
  </si>
  <si>
    <t>ООО "Энергомаш"</t>
  </si>
  <si>
    <t>ИП Палкин А.В.</t>
  </si>
  <si>
    <t>МУП "ШЛИТ",</t>
  </si>
  <si>
    <t>ООО «Сити Лэнд»</t>
  </si>
  <si>
    <t>ООО «Пром-Строй»</t>
  </si>
  <si>
    <t>СН1</t>
  </si>
  <si>
    <t>мощность
с шин станций
МВ</t>
  </si>
  <si>
    <t>ООО «Архсвет»</t>
  </si>
  <si>
    <t>ООО «Лимендский судостроительный завод»</t>
  </si>
  <si>
    <t>Филиал ОАО «ФСК ЕЭС»
МЭС Северо-Запада</t>
  </si>
  <si>
    <t>Объёмы фактического полезного отпуска электроэнергии и мощности по тарифным группам в разрезе территориальных сетевых организаций по уровням напряжения 
за июнь 2015 года.</t>
  </si>
  <si>
    <r>
      <t>Филиал ОАО «МРСК Северо-Запада» «Архэнерго»</t>
    </r>
    <r>
      <rPr>
        <vertAlign val="superscript"/>
        <sz val="11"/>
        <color theme="1"/>
        <rFont val="Arial Narrow"/>
        <family val="2"/>
        <charset val="204"/>
      </rPr>
      <t>1</t>
    </r>
  </si>
  <si>
    <r>
      <rPr>
        <sz val="11"/>
        <rFont val="Calibri"/>
        <family val="2"/>
        <charset val="204"/>
      </rPr>
      <t>¹</t>
    </r>
    <r>
      <rPr>
        <sz val="15.95"/>
        <rFont val="Arial Narrow"/>
        <family val="2"/>
        <charset val="204"/>
      </rPr>
      <t xml:space="preserve"> Объём фактического полезного отпуска электроэнергии и мощности по тарифным группам в разрезе данной территориальной сетевой организации находится в арбитражном судопроизводстве. </t>
    </r>
  </si>
  <si>
    <t>АО «ЦС «Звёздочка»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</si>
</sst>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Arial Narrow"/>
      <family val="2"/>
      <charset val="204"/>
    </font>
    <font>
      <vertAlign val="superscript"/>
      <sz val="11"/>
      <color theme="1"/>
      <name val="Arial Narrow"/>
      <family val="2"/>
      <charset val="204"/>
    </font>
    <font>
      <sz val="11"/>
      <name val="Calibri"/>
      <family val="2"/>
      <charset val="204"/>
    </font>
    <font>
      <sz val="15.95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4" xfId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/>
    <xf numFmtId="0" fontId="6" fillId="0" borderId="2" xfId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4" fillId="0" borderId="10" xfId="0" applyFont="1" applyBorder="1" applyAlignment="1"/>
    <xf numFmtId="0" fontId="4" fillId="0" borderId="12" xfId="0" applyFont="1" applyBorder="1" applyAlignment="1"/>
    <xf numFmtId="2" fontId="4" fillId="0" borderId="8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3" xfId="0" applyFont="1" applyBorder="1" applyAlignment="1"/>
    <xf numFmtId="4" fontId="5" fillId="0" borderId="8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topLeftCell="A43" workbookViewId="0">
      <selection activeCell="B47" sqref="B47:B48"/>
    </sheetView>
  </sheetViews>
  <sheetFormatPr defaultRowHeight="16.5" x14ac:dyDescent="0.3"/>
  <cols>
    <col min="1" max="1" width="4.85546875" style="2" customWidth="1"/>
    <col min="2" max="2" width="31.7109375" style="2" customWidth="1"/>
    <col min="3" max="3" width="13.7109375" style="2" customWidth="1"/>
    <col min="4" max="7" width="10.7109375" style="15" customWidth="1"/>
    <col min="8" max="8" width="11.7109375" style="15" customWidth="1"/>
    <col min="9" max="9" width="12.42578125" style="1" customWidth="1"/>
    <col min="10" max="16384" width="9.140625" style="2"/>
  </cols>
  <sheetData>
    <row r="1" spans="1:10" ht="70.5" customHeight="1" thickBot="1" x14ac:dyDescent="0.35">
      <c r="A1" s="32" t="s">
        <v>52</v>
      </c>
      <c r="B1" s="32"/>
      <c r="C1" s="32"/>
      <c r="D1" s="32"/>
      <c r="E1" s="32"/>
      <c r="F1" s="32"/>
      <c r="G1" s="32"/>
      <c r="H1" s="32"/>
    </row>
    <row r="2" spans="1:10" ht="15" customHeight="1" x14ac:dyDescent="0.3">
      <c r="A2" s="33" t="s">
        <v>3</v>
      </c>
      <c r="B2" s="36" t="s">
        <v>4</v>
      </c>
      <c r="C2" s="39" t="s">
        <v>9</v>
      </c>
      <c r="D2" s="40" t="s">
        <v>10</v>
      </c>
      <c r="E2" s="41"/>
      <c r="F2" s="41"/>
      <c r="G2" s="41"/>
      <c r="H2" s="42"/>
    </row>
    <row r="3" spans="1:10" ht="15" customHeight="1" x14ac:dyDescent="0.3">
      <c r="A3" s="34"/>
      <c r="B3" s="37"/>
      <c r="C3" s="37"/>
      <c r="D3" s="43" t="s">
        <v>5</v>
      </c>
      <c r="E3" s="44"/>
      <c r="F3" s="44"/>
      <c r="G3" s="44"/>
      <c r="H3" s="45" t="s">
        <v>6</v>
      </c>
    </row>
    <row r="4" spans="1:10" ht="15" customHeight="1" thickBot="1" x14ac:dyDescent="0.35">
      <c r="A4" s="35"/>
      <c r="B4" s="38"/>
      <c r="C4" s="38"/>
      <c r="D4" s="17" t="s">
        <v>0</v>
      </c>
      <c r="E4" s="17" t="s">
        <v>47</v>
      </c>
      <c r="F4" s="17" t="s">
        <v>1</v>
      </c>
      <c r="G4" s="17" t="s">
        <v>2</v>
      </c>
      <c r="H4" s="46"/>
    </row>
    <row r="5" spans="1:10" ht="35.1" customHeight="1" thickTop="1" x14ac:dyDescent="0.3">
      <c r="A5" s="30">
        <v>1</v>
      </c>
      <c r="B5" s="53" t="s">
        <v>53</v>
      </c>
      <c r="C5" s="12" t="s">
        <v>48</v>
      </c>
      <c r="D5" s="4">
        <v>14.315</v>
      </c>
      <c r="E5" s="4"/>
      <c r="F5" s="4"/>
      <c r="G5" s="4">
        <v>4.0000000000000001E-3</v>
      </c>
      <c r="H5" s="20"/>
      <c r="I5" s="5"/>
    </row>
    <row r="6" spans="1:10" ht="33.75" customHeight="1" x14ac:dyDescent="0.3">
      <c r="A6" s="51"/>
      <c r="B6" s="54"/>
      <c r="C6" s="12" t="s">
        <v>41</v>
      </c>
      <c r="D6" s="13">
        <v>36.457999999999998</v>
      </c>
      <c r="E6" s="13"/>
      <c r="F6" s="13"/>
      <c r="G6" s="13">
        <v>3.992</v>
      </c>
      <c r="H6" s="22"/>
      <c r="I6" s="5"/>
    </row>
    <row r="7" spans="1:10" ht="26.25" customHeight="1" x14ac:dyDescent="0.3">
      <c r="A7" s="51"/>
      <c r="B7" s="54"/>
      <c r="C7" s="10" t="s">
        <v>7</v>
      </c>
      <c r="D7" s="9">
        <v>27.774999999999999</v>
      </c>
      <c r="E7" s="9">
        <v>3.0419999999999998</v>
      </c>
      <c r="F7" s="9">
        <v>5.3879999999999999</v>
      </c>
      <c r="G7" s="9">
        <v>0.52500000000000002</v>
      </c>
      <c r="H7" s="18"/>
      <c r="I7" s="5"/>
    </row>
    <row r="8" spans="1:10" ht="26.25" customHeight="1" thickBot="1" x14ac:dyDescent="0.35">
      <c r="A8" s="52"/>
      <c r="B8" s="55"/>
      <c r="C8" s="23" t="s">
        <v>8</v>
      </c>
      <c r="D8" s="24">
        <f>10832.865+1091.304</f>
        <v>11924.169</v>
      </c>
      <c r="E8" s="24">
        <f>1863.59+641.758</f>
        <v>2505.348</v>
      </c>
      <c r="F8" s="24">
        <f>2596.775+13611.425</f>
        <v>16208.199999999999</v>
      </c>
      <c r="G8" s="24">
        <f>312.539+9636.555</f>
        <v>9949.094000000001</v>
      </c>
      <c r="H8" s="25">
        <v>52586.754000000001</v>
      </c>
      <c r="I8" s="5"/>
    </row>
    <row r="9" spans="1:10" ht="24.95" customHeight="1" x14ac:dyDescent="0.3">
      <c r="A9" s="26">
        <v>2</v>
      </c>
      <c r="B9" s="28" t="s">
        <v>18</v>
      </c>
      <c r="C9" s="10" t="s">
        <v>7</v>
      </c>
      <c r="D9" s="9">
        <v>3.2759999999999998</v>
      </c>
      <c r="E9" s="9"/>
      <c r="F9" s="9"/>
      <c r="G9" s="9"/>
      <c r="H9" s="18"/>
      <c r="I9" s="5"/>
      <c r="J9" s="6"/>
    </row>
    <row r="10" spans="1:10" ht="24.95" customHeight="1" thickBot="1" x14ac:dyDescent="0.35">
      <c r="A10" s="27"/>
      <c r="B10" s="29"/>
      <c r="C10" s="7" t="s">
        <v>8</v>
      </c>
      <c r="D10" s="8">
        <f>1315.472+143.353</f>
        <v>1458.825</v>
      </c>
      <c r="E10" s="8"/>
      <c r="F10" s="8">
        <v>9.1189999999999998</v>
      </c>
      <c r="G10" s="8"/>
      <c r="H10" s="19">
        <v>3.8290000000000002</v>
      </c>
      <c r="I10" s="5"/>
    </row>
    <row r="11" spans="1:10" ht="24.95" customHeight="1" thickTop="1" x14ac:dyDescent="0.3">
      <c r="A11" s="30">
        <v>3</v>
      </c>
      <c r="B11" s="31" t="s">
        <v>11</v>
      </c>
      <c r="C11" s="3" t="s">
        <v>7</v>
      </c>
      <c r="D11" s="4"/>
      <c r="E11" s="4"/>
      <c r="F11" s="4">
        <v>3.7040000000000002</v>
      </c>
      <c r="G11" s="4">
        <v>5.0000000000000001E-3</v>
      </c>
      <c r="H11" s="20"/>
      <c r="I11" s="5"/>
    </row>
    <row r="12" spans="1:10" ht="24.95" customHeight="1" thickBot="1" x14ac:dyDescent="0.35">
      <c r="A12" s="27"/>
      <c r="B12" s="29"/>
      <c r="C12" s="7" t="s">
        <v>8</v>
      </c>
      <c r="D12" s="8"/>
      <c r="E12" s="8">
        <v>41.098999999999997</v>
      </c>
      <c r="F12" s="8">
        <f>1926.55+1468.753</f>
        <v>3395.3029999999999</v>
      </c>
      <c r="G12" s="8">
        <f>3.608+115.986</f>
        <v>119.59400000000001</v>
      </c>
      <c r="H12" s="19">
        <v>95.527000000000001</v>
      </c>
      <c r="I12" s="5"/>
    </row>
    <row r="13" spans="1:10" ht="24.95" customHeight="1" thickTop="1" x14ac:dyDescent="0.3">
      <c r="A13" s="30">
        <v>4</v>
      </c>
      <c r="B13" s="49" t="s">
        <v>12</v>
      </c>
      <c r="C13" s="3" t="s">
        <v>7</v>
      </c>
      <c r="D13" s="4"/>
      <c r="E13" s="4"/>
      <c r="F13" s="4"/>
      <c r="G13" s="4"/>
      <c r="H13" s="20"/>
      <c r="I13" s="5"/>
    </row>
    <row r="14" spans="1:10" ht="24.95" customHeight="1" thickBot="1" x14ac:dyDescent="0.35">
      <c r="A14" s="27"/>
      <c r="B14" s="50"/>
      <c r="C14" s="7" t="s">
        <v>8</v>
      </c>
      <c r="D14" s="8"/>
      <c r="E14" s="8">
        <v>6.2160000000000002</v>
      </c>
      <c r="F14" s="8">
        <v>3.2080000000000002</v>
      </c>
      <c r="G14" s="8"/>
      <c r="H14" s="19">
        <v>6.7279999999999998</v>
      </c>
      <c r="I14" s="5"/>
    </row>
    <row r="15" spans="1:10" ht="26.25" thickTop="1" x14ac:dyDescent="0.3">
      <c r="A15" s="30">
        <v>5</v>
      </c>
      <c r="B15" s="49" t="s">
        <v>13</v>
      </c>
      <c r="C15" s="3" t="s">
        <v>7</v>
      </c>
      <c r="D15" s="4"/>
      <c r="E15" s="4"/>
      <c r="F15" s="4">
        <v>6.0000000000000001E-3</v>
      </c>
      <c r="G15" s="4"/>
      <c r="H15" s="20"/>
      <c r="I15" s="5"/>
    </row>
    <row r="16" spans="1:10" ht="26.25" thickBot="1" x14ac:dyDescent="0.35">
      <c r="A16" s="27"/>
      <c r="B16" s="50"/>
      <c r="C16" s="7" t="s">
        <v>8</v>
      </c>
      <c r="D16" s="8"/>
      <c r="E16" s="8"/>
      <c r="F16" s="8">
        <f>3.945+40.101</f>
        <v>44.045999999999999</v>
      </c>
      <c r="G16" s="8"/>
      <c r="H16" s="19">
        <v>4.54</v>
      </c>
      <c r="I16" s="5"/>
    </row>
    <row r="17" spans="1:9" ht="26.25" thickTop="1" x14ac:dyDescent="0.3">
      <c r="A17" s="30">
        <v>6</v>
      </c>
      <c r="B17" s="48" t="s">
        <v>14</v>
      </c>
      <c r="C17" s="3" t="s">
        <v>7</v>
      </c>
      <c r="D17" s="4"/>
      <c r="E17" s="4"/>
      <c r="F17" s="4"/>
      <c r="G17" s="4"/>
      <c r="H17" s="20"/>
      <c r="I17" s="5"/>
    </row>
    <row r="18" spans="1:9" ht="26.25" thickBot="1" x14ac:dyDescent="0.35">
      <c r="A18" s="27"/>
      <c r="B18" s="29"/>
      <c r="C18" s="7" t="s">
        <v>8</v>
      </c>
      <c r="D18" s="8"/>
      <c r="E18" s="8"/>
      <c r="F18" s="8">
        <v>117.604</v>
      </c>
      <c r="G18" s="8">
        <v>87.912999999999997</v>
      </c>
      <c r="H18" s="19">
        <v>81.957999999999998</v>
      </c>
      <c r="I18" s="5"/>
    </row>
    <row r="19" spans="1:9" ht="26.25" customHeight="1" thickTop="1" x14ac:dyDescent="0.3">
      <c r="A19" s="47">
        <v>7</v>
      </c>
      <c r="B19" s="31" t="s">
        <v>15</v>
      </c>
      <c r="C19" s="3" t="s">
        <v>7</v>
      </c>
      <c r="D19" s="4"/>
      <c r="E19" s="4"/>
      <c r="F19" s="4"/>
      <c r="G19" s="4"/>
      <c r="H19" s="20"/>
      <c r="I19" s="5"/>
    </row>
    <row r="20" spans="1:9" ht="26.25" thickBot="1" x14ac:dyDescent="0.35">
      <c r="A20" s="27"/>
      <c r="B20" s="29"/>
      <c r="C20" s="7" t="s">
        <v>8</v>
      </c>
      <c r="D20" s="8"/>
      <c r="E20" s="8"/>
      <c r="F20" s="8">
        <v>35.799999999999997</v>
      </c>
      <c r="G20" s="8">
        <v>1.44</v>
      </c>
      <c r="H20" s="19"/>
      <c r="I20" s="5"/>
    </row>
    <row r="21" spans="1:9" ht="26.25" customHeight="1" thickTop="1" x14ac:dyDescent="0.3">
      <c r="A21" s="30">
        <v>8</v>
      </c>
      <c r="B21" s="48" t="s">
        <v>16</v>
      </c>
      <c r="C21" s="3" t="s">
        <v>7</v>
      </c>
      <c r="D21" s="4"/>
      <c r="E21" s="4"/>
      <c r="F21" s="4"/>
      <c r="G21" s="4"/>
      <c r="H21" s="20"/>
      <c r="I21" s="5"/>
    </row>
    <row r="22" spans="1:9" ht="26.25" thickBot="1" x14ac:dyDescent="0.35">
      <c r="A22" s="27"/>
      <c r="B22" s="29"/>
      <c r="C22" s="7" t="s">
        <v>8</v>
      </c>
      <c r="D22" s="8"/>
      <c r="E22" s="8"/>
      <c r="F22" s="8">
        <v>88.531000000000006</v>
      </c>
      <c r="G22" s="8">
        <v>133.637</v>
      </c>
      <c r="H22" s="19">
        <v>11.180999999999999</v>
      </c>
      <c r="I22" s="5"/>
    </row>
    <row r="23" spans="1:9" ht="26.25" customHeight="1" thickTop="1" x14ac:dyDescent="0.3">
      <c r="A23" s="26">
        <v>9</v>
      </c>
      <c r="B23" s="48" t="s">
        <v>49</v>
      </c>
      <c r="C23" s="3" t="s">
        <v>7</v>
      </c>
      <c r="D23" s="4"/>
      <c r="E23" s="4"/>
      <c r="F23" s="4"/>
      <c r="G23" s="4"/>
      <c r="H23" s="20"/>
      <c r="I23" s="5"/>
    </row>
    <row r="24" spans="1:9" ht="26.25" thickBot="1" x14ac:dyDescent="0.35">
      <c r="A24" s="27"/>
      <c r="B24" s="29"/>
      <c r="C24" s="7" t="s">
        <v>8</v>
      </c>
      <c r="D24" s="8"/>
      <c r="E24" s="8"/>
      <c r="F24" s="8">
        <v>46.835000000000001</v>
      </c>
      <c r="G24" s="8">
        <v>76.400000000000006</v>
      </c>
      <c r="H24" s="19">
        <v>183.66300000000001</v>
      </c>
      <c r="I24" s="5"/>
    </row>
    <row r="25" spans="1:9" ht="26.25" thickTop="1" x14ac:dyDescent="0.3">
      <c r="A25" s="26">
        <v>10</v>
      </c>
      <c r="B25" s="48" t="s">
        <v>19</v>
      </c>
      <c r="C25" s="3" t="s">
        <v>7</v>
      </c>
      <c r="D25" s="4"/>
      <c r="E25" s="4"/>
      <c r="F25" s="4"/>
      <c r="G25" s="4"/>
      <c r="H25" s="20"/>
      <c r="I25" s="5"/>
    </row>
    <row r="26" spans="1:9" ht="26.25" thickBot="1" x14ac:dyDescent="0.35">
      <c r="A26" s="27"/>
      <c r="B26" s="29"/>
      <c r="C26" s="7" t="s">
        <v>8</v>
      </c>
      <c r="D26" s="8"/>
      <c r="E26" s="8"/>
      <c r="F26" s="8">
        <v>32.777000000000001</v>
      </c>
      <c r="G26" s="8">
        <v>0.98399999999999999</v>
      </c>
      <c r="H26" s="19">
        <v>3.5000000000000003E-2</v>
      </c>
      <c r="I26" s="5"/>
    </row>
    <row r="27" spans="1:9" ht="26.25" customHeight="1" thickTop="1" x14ac:dyDescent="0.3">
      <c r="A27" s="30">
        <v>11</v>
      </c>
      <c r="B27" s="48" t="s">
        <v>26</v>
      </c>
      <c r="C27" s="3" t="s">
        <v>7</v>
      </c>
      <c r="D27" s="4"/>
      <c r="E27" s="4"/>
      <c r="F27" s="4"/>
      <c r="G27" s="4"/>
      <c r="H27" s="20"/>
      <c r="I27" s="5"/>
    </row>
    <row r="28" spans="1:9" ht="26.25" thickBot="1" x14ac:dyDescent="0.35">
      <c r="A28" s="27"/>
      <c r="B28" s="29"/>
      <c r="C28" s="7" t="s">
        <v>8</v>
      </c>
      <c r="D28" s="8"/>
      <c r="E28" s="8"/>
      <c r="F28" s="8">
        <v>58.756999999999998</v>
      </c>
      <c r="G28" s="8">
        <v>0.70499999999999996</v>
      </c>
      <c r="H28" s="19">
        <v>75.867000000000004</v>
      </c>
      <c r="I28" s="5"/>
    </row>
    <row r="29" spans="1:9" ht="26.25" customHeight="1" thickTop="1" x14ac:dyDescent="0.3">
      <c r="A29" s="30">
        <v>12</v>
      </c>
      <c r="B29" s="48" t="s">
        <v>21</v>
      </c>
      <c r="C29" s="3" t="s">
        <v>7</v>
      </c>
      <c r="D29" s="4"/>
      <c r="E29" s="4"/>
      <c r="F29" s="4"/>
      <c r="G29" s="4"/>
      <c r="H29" s="20"/>
      <c r="I29" s="5"/>
    </row>
    <row r="30" spans="1:9" ht="26.25" thickBot="1" x14ac:dyDescent="0.35">
      <c r="A30" s="27"/>
      <c r="B30" s="29"/>
      <c r="C30" s="7" t="s">
        <v>8</v>
      </c>
      <c r="D30" s="8"/>
      <c r="E30" s="8"/>
      <c r="F30" s="8">
        <v>27.733000000000001</v>
      </c>
      <c r="G30" s="8">
        <v>2.3730000000000002</v>
      </c>
      <c r="H30" s="19">
        <v>7.3090000000000002</v>
      </c>
      <c r="I30" s="5"/>
    </row>
    <row r="31" spans="1:9" ht="26.25" customHeight="1" thickTop="1" x14ac:dyDescent="0.3">
      <c r="A31" s="30">
        <v>13</v>
      </c>
      <c r="B31" s="48" t="s">
        <v>22</v>
      </c>
      <c r="C31" s="3" t="s">
        <v>7</v>
      </c>
      <c r="D31" s="4"/>
      <c r="E31" s="4"/>
      <c r="F31" s="4"/>
      <c r="G31" s="4">
        <v>4.0000000000000001E-3</v>
      </c>
      <c r="H31" s="20"/>
      <c r="I31" s="5"/>
    </row>
    <row r="32" spans="1:9" ht="26.25" thickBot="1" x14ac:dyDescent="0.35">
      <c r="A32" s="27"/>
      <c r="B32" s="29"/>
      <c r="C32" s="7" t="s">
        <v>8</v>
      </c>
      <c r="D32" s="8"/>
      <c r="E32" s="8"/>
      <c r="F32" s="8">
        <v>62.018000000000001</v>
      </c>
      <c r="G32" s="8">
        <f>3.097+57.176</f>
        <v>60.273000000000003</v>
      </c>
      <c r="H32" s="19"/>
      <c r="I32" s="5"/>
    </row>
    <row r="33" spans="1:13" ht="26.25" thickTop="1" x14ac:dyDescent="0.3">
      <c r="A33" s="30">
        <v>14</v>
      </c>
      <c r="B33" s="48" t="s">
        <v>23</v>
      </c>
      <c r="C33" s="3" t="s">
        <v>7</v>
      </c>
      <c r="D33" s="4"/>
      <c r="E33" s="4"/>
      <c r="F33" s="4"/>
      <c r="G33" s="4">
        <v>8.9999999999999993E-3</v>
      </c>
      <c r="H33" s="20"/>
      <c r="I33" s="5"/>
    </row>
    <row r="34" spans="1:13" ht="26.25" thickBot="1" x14ac:dyDescent="0.35">
      <c r="A34" s="27"/>
      <c r="B34" s="29"/>
      <c r="C34" s="7" t="s">
        <v>8</v>
      </c>
      <c r="D34" s="8"/>
      <c r="E34" s="8"/>
      <c r="F34" s="8">
        <f>287.064</f>
        <v>287.06400000000002</v>
      </c>
      <c r="G34" s="8">
        <f>5.949+327.451</f>
        <v>333.40000000000003</v>
      </c>
      <c r="H34" s="19">
        <v>841.25599999999997</v>
      </c>
      <c r="I34" s="5"/>
    </row>
    <row r="35" spans="1:13" ht="26.25" customHeight="1" thickTop="1" x14ac:dyDescent="0.3">
      <c r="A35" s="47">
        <v>15</v>
      </c>
      <c r="B35" s="49" t="s">
        <v>25</v>
      </c>
      <c r="C35" s="3" t="s">
        <v>7</v>
      </c>
      <c r="D35" s="4"/>
      <c r="E35" s="4"/>
      <c r="F35" s="4">
        <v>6.4000000000000001E-2</v>
      </c>
      <c r="G35" s="4">
        <v>7.2999999999999995E-2</v>
      </c>
      <c r="H35" s="20"/>
      <c r="I35" s="5"/>
    </row>
    <row r="36" spans="1:13" ht="26.25" thickBot="1" x14ac:dyDescent="0.35">
      <c r="A36" s="27"/>
      <c r="B36" s="50"/>
      <c r="C36" s="7" t="s">
        <v>8</v>
      </c>
      <c r="D36" s="8"/>
      <c r="E36" s="8"/>
      <c r="F36" s="8">
        <f>34.095+516.761</f>
        <v>550.85599999999999</v>
      </c>
      <c r="G36" s="8">
        <f>40.165+751.049</f>
        <v>791.21399999999994</v>
      </c>
      <c r="H36" s="19">
        <v>3811.0140000000001</v>
      </c>
      <c r="I36" s="5"/>
    </row>
    <row r="37" spans="1:13" ht="26.25" customHeight="1" thickTop="1" x14ac:dyDescent="0.3">
      <c r="A37" s="30">
        <v>16</v>
      </c>
      <c r="B37" s="48" t="s">
        <v>24</v>
      </c>
      <c r="C37" s="3" t="s">
        <v>7</v>
      </c>
      <c r="D37" s="4"/>
      <c r="E37" s="4"/>
      <c r="F37" s="4"/>
      <c r="G37" s="4"/>
      <c r="H37" s="20"/>
      <c r="I37" s="5"/>
    </row>
    <row r="38" spans="1:13" ht="26.25" thickBot="1" x14ac:dyDescent="0.35">
      <c r="A38" s="27"/>
      <c r="B38" s="29"/>
      <c r="C38" s="7" t="s">
        <v>8</v>
      </c>
      <c r="D38" s="8"/>
      <c r="E38" s="8"/>
      <c r="F38" s="8">
        <v>72.066999999999993</v>
      </c>
      <c r="G38" s="8"/>
      <c r="H38" s="19"/>
      <c r="I38" s="5"/>
    </row>
    <row r="39" spans="1:13" ht="26.25" thickTop="1" x14ac:dyDescent="0.3">
      <c r="A39" s="26">
        <v>17</v>
      </c>
      <c r="B39" s="31" t="s">
        <v>45</v>
      </c>
      <c r="C39" s="3" t="s">
        <v>7</v>
      </c>
      <c r="D39" s="4"/>
      <c r="E39" s="4"/>
      <c r="F39" s="4"/>
      <c r="G39" s="4"/>
      <c r="H39" s="20"/>
      <c r="I39" s="5"/>
    </row>
    <row r="40" spans="1:13" ht="26.25" thickBot="1" x14ac:dyDescent="0.35">
      <c r="A40" s="27"/>
      <c r="B40" s="29"/>
      <c r="C40" s="7" t="s">
        <v>8</v>
      </c>
      <c r="D40" s="8"/>
      <c r="E40" s="8">
        <v>42.686</v>
      </c>
      <c r="F40" s="8"/>
      <c r="G40" s="8"/>
      <c r="H40" s="19">
        <v>0.03</v>
      </c>
      <c r="I40" s="5"/>
    </row>
    <row r="41" spans="1:13" ht="26.25" thickTop="1" x14ac:dyDescent="0.3">
      <c r="A41" s="26">
        <v>18</v>
      </c>
      <c r="B41" s="31" t="s">
        <v>46</v>
      </c>
      <c r="C41" s="3" t="s">
        <v>7</v>
      </c>
      <c r="D41" s="4"/>
      <c r="E41" s="4"/>
      <c r="F41" s="4"/>
      <c r="G41" s="4"/>
      <c r="H41" s="20"/>
      <c r="I41" s="5"/>
    </row>
    <row r="42" spans="1:13" ht="26.25" thickBot="1" x14ac:dyDescent="0.35">
      <c r="A42" s="27"/>
      <c r="B42" s="29"/>
      <c r="C42" s="7" t="s">
        <v>8</v>
      </c>
      <c r="D42" s="8"/>
      <c r="E42" s="8"/>
      <c r="F42" s="8">
        <v>32.843000000000004</v>
      </c>
      <c r="G42" s="8"/>
      <c r="H42" s="19"/>
      <c r="I42" s="5"/>
    </row>
    <row r="43" spans="1:13" ht="26.25" customHeight="1" thickTop="1" x14ac:dyDescent="0.3">
      <c r="A43" s="30">
        <v>19</v>
      </c>
      <c r="B43" s="31" t="s">
        <v>38</v>
      </c>
      <c r="C43" s="3" t="s">
        <v>7</v>
      </c>
      <c r="D43" s="4"/>
      <c r="E43" s="4"/>
      <c r="F43" s="4">
        <v>1E-3</v>
      </c>
      <c r="G43" s="4"/>
      <c r="H43" s="20"/>
      <c r="I43" s="5"/>
      <c r="J43" s="6"/>
      <c r="K43" s="6"/>
      <c r="L43" s="6"/>
    </row>
    <row r="44" spans="1:13" ht="26.25" thickBot="1" x14ac:dyDescent="0.35">
      <c r="A44" s="27"/>
      <c r="B44" s="29"/>
      <c r="C44" s="7" t="s">
        <v>8</v>
      </c>
      <c r="D44" s="8"/>
      <c r="E44" s="8"/>
      <c r="F44" s="8">
        <f>1.005+33.534</f>
        <v>34.539000000000001</v>
      </c>
      <c r="G44" s="8">
        <v>13.218</v>
      </c>
      <c r="H44" s="19">
        <v>162.44499999999999</v>
      </c>
      <c r="I44" s="5"/>
      <c r="J44" s="6"/>
      <c r="K44" s="6"/>
      <c r="L44" s="6"/>
      <c r="M44" s="6"/>
    </row>
    <row r="45" spans="1:13" ht="26.25" customHeight="1" thickTop="1" x14ac:dyDescent="0.3">
      <c r="A45" s="30">
        <v>20</v>
      </c>
      <c r="B45" s="48" t="s">
        <v>39</v>
      </c>
      <c r="C45" s="3" t="s">
        <v>7</v>
      </c>
      <c r="D45" s="4"/>
      <c r="E45" s="4"/>
      <c r="F45" s="4"/>
      <c r="G45" s="4"/>
      <c r="H45" s="20"/>
      <c r="I45" s="5"/>
    </row>
    <row r="46" spans="1:13" ht="26.25" thickBot="1" x14ac:dyDescent="0.35">
      <c r="A46" s="27"/>
      <c r="B46" s="29"/>
      <c r="C46" s="7" t="s">
        <v>8</v>
      </c>
      <c r="D46" s="8"/>
      <c r="E46" s="8"/>
      <c r="F46" s="8">
        <v>0</v>
      </c>
      <c r="G46" s="8"/>
      <c r="H46" s="19"/>
      <c r="I46" s="5"/>
    </row>
    <row r="47" spans="1:13" ht="26.25" customHeight="1" thickTop="1" x14ac:dyDescent="0.3">
      <c r="A47" s="30">
        <v>21</v>
      </c>
      <c r="B47" s="48" t="s">
        <v>55</v>
      </c>
      <c r="C47" s="3" t="s">
        <v>7</v>
      </c>
      <c r="D47" s="4">
        <v>0.88200000000000001</v>
      </c>
      <c r="E47" s="4"/>
      <c r="F47" s="4">
        <v>1.7999999999999999E-2</v>
      </c>
      <c r="G47" s="4">
        <v>4.5999999999999999E-2</v>
      </c>
      <c r="H47" s="20"/>
      <c r="I47" s="5"/>
    </row>
    <row r="48" spans="1:13" ht="26.25" thickBot="1" x14ac:dyDescent="0.35">
      <c r="A48" s="27"/>
      <c r="B48" s="29"/>
      <c r="C48" s="7" t="s">
        <v>8</v>
      </c>
      <c r="D48" s="8">
        <f>471.323+1.5</f>
        <v>472.82299999999998</v>
      </c>
      <c r="E48" s="8"/>
      <c r="F48" s="8">
        <f>9.376+214.131</f>
        <v>223.50700000000001</v>
      </c>
      <c r="G48" s="8">
        <f>24.687+557.091</f>
        <v>581.77800000000002</v>
      </c>
      <c r="H48" s="19">
        <v>1762.412</v>
      </c>
      <c r="I48" s="5"/>
    </row>
    <row r="49" spans="1:9" ht="26.25" thickTop="1" x14ac:dyDescent="0.3">
      <c r="A49" s="30">
        <v>22</v>
      </c>
      <c r="B49" s="48" t="s">
        <v>27</v>
      </c>
      <c r="C49" s="3" t="s">
        <v>7</v>
      </c>
      <c r="D49" s="4"/>
      <c r="E49" s="4"/>
      <c r="F49" s="4">
        <v>5.0000000000000001E-3</v>
      </c>
      <c r="G49" s="4">
        <v>6.0000000000000001E-3</v>
      </c>
      <c r="H49" s="20"/>
      <c r="I49" s="5"/>
    </row>
    <row r="50" spans="1:9" ht="26.25" thickBot="1" x14ac:dyDescent="0.35">
      <c r="A50" s="27"/>
      <c r="B50" s="29"/>
      <c r="C50" s="7" t="s">
        <v>8</v>
      </c>
      <c r="D50" s="8"/>
      <c r="E50" s="8"/>
      <c r="F50" s="8">
        <f>3.326+166.601</f>
        <v>169.92699999999999</v>
      </c>
      <c r="G50" s="8">
        <f>0.986+66.995</f>
        <v>67.981000000000009</v>
      </c>
      <c r="H50" s="19">
        <v>203.267</v>
      </c>
      <c r="I50" s="5"/>
    </row>
    <row r="51" spans="1:9" ht="26.25" thickTop="1" x14ac:dyDescent="0.3">
      <c r="A51" s="47">
        <v>23</v>
      </c>
      <c r="B51" s="48" t="s">
        <v>28</v>
      </c>
      <c r="C51" s="3" t="s">
        <v>7</v>
      </c>
      <c r="D51" s="4"/>
      <c r="E51" s="4"/>
      <c r="F51" s="4"/>
      <c r="G51" s="4"/>
      <c r="H51" s="20"/>
      <c r="I51" s="5"/>
    </row>
    <row r="52" spans="1:9" ht="26.25" thickBot="1" x14ac:dyDescent="0.35">
      <c r="A52" s="27"/>
      <c r="B52" s="29"/>
      <c r="C52" s="7" t="s">
        <v>8</v>
      </c>
      <c r="D52" s="8"/>
      <c r="E52" s="8"/>
      <c r="F52" s="8"/>
      <c r="G52" s="8">
        <v>3.375</v>
      </c>
      <c r="H52" s="19">
        <v>44.082999999999998</v>
      </c>
      <c r="I52" s="5"/>
    </row>
    <row r="53" spans="1:9" ht="26.25" customHeight="1" thickTop="1" x14ac:dyDescent="0.3">
      <c r="A53" s="30">
        <v>24</v>
      </c>
      <c r="B53" s="48" t="s">
        <v>50</v>
      </c>
      <c r="C53" s="3" t="s">
        <v>7</v>
      </c>
      <c r="D53" s="4"/>
      <c r="E53" s="4"/>
      <c r="F53" s="4">
        <v>5.0000000000000001E-3</v>
      </c>
      <c r="G53" s="4">
        <v>2.1000000000000001E-2</v>
      </c>
      <c r="H53" s="20"/>
      <c r="I53" s="5"/>
    </row>
    <row r="54" spans="1:9" ht="26.25" thickBot="1" x14ac:dyDescent="0.35">
      <c r="A54" s="27"/>
      <c r="B54" s="29"/>
      <c r="C54" s="7" t="s">
        <v>8</v>
      </c>
      <c r="D54" s="8"/>
      <c r="E54" s="8"/>
      <c r="F54" s="8">
        <f>5.023+118.795</f>
        <v>123.818</v>
      </c>
      <c r="G54" s="8">
        <f>13.864</f>
        <v>13.864000000000001</v>
      </c>
      <c r="H54" s="19">
        <v>5.7130000000000001</v>
      </c>
      <c r="I54" s="5"/>
    </row>
    <row r="55" spans="1:9" ht="26.25" thickTop="1" x14ac:dyDescent="0.3">
      <c r="A55" s="26">
        <v>25</v>
      </c>
      <c r="B55" s="31" t="s">
        <v>30</v>
      </c>
      <c r="C55" s="3" t="s">
        <v>7</v>
      </c>
      <c r="D55" s="4"/>
      <c r="E55" s="4"/>
      <c r="F55" s="4"/>
      <c r="G55" s="4">
        <v>1E-3</v>
      </c>
      <c r="H55" s="20"/>
      <c r="I55" s="5"/>
    </row>
    <row r="56" spans="1:9" ht="26.25" thickBot="1" x14ac:dyDescent="0.35">
      <c r="A56" s="27"/>
      <c r="B56" s="29"/>
      <c r="C56" s="7" t="s">
        <v>8</v>
      </c>
      <c r="D56" s="8"/>
      <c r="E56" s="8"/>
      <c r="F56" s="8">
        <v>178.47300000000001</v>
      </c>
      <c r="G56" s="8">
        <f>0.202+7.222</f>
        <v>7.4240000000000004</v>
      </c>
      <c r="H56" s="19">
        <v>4.9370000000000003</v>
      </c>
      <c r="I56" s="5"/>
    </row>
    <row r="57" spans="1:9" ht="26.25" customHeight="1" thickTop="1" x14ac:dyDescent="0.3">
      <c r="A57" s="26">
        <v>26</v>
      </c>
      <c r="B57" s="48" t="s">
        <v>43</v>
      </c>
      <c r="C57" s="3" t="s">
        <v>7</v>
      </c>
      <c r="D57" s="4"/>
      <c r="E57" s="4"/>
      <c r="F57" s="4"/>
      <c r="G57" s="4"/>
      <c r="H57" s="20"/>
      <c r="I57" s="5"/>
    </row>
    <row r="58" spans="1:9" ht="26.25" thickBot="1" x14ac:dyDescent="0.35">
      <c r="A58" s="27"/>
      <c r="B58" s="29"/>
      <c r="C58" s="7" t="s">
        <v>8</v>
      </c>
      <c r="D58" s="8"/>
      <c r="E58" s="8"/>
      <c r="F58" s="8">
        <v>119.553</v>
      </c>
      <c r="G58" s="8">
        <v>18.608000000000001</v>
      </c>
      <c r="H58" s="19">
        <v>260.15300000000002</v>
      </c>
      <c r="I58" s="5"/>
    </row>
    <row r="59" spans="1:9" ht="26.25" customHeight="1" thickTop="1" x14ac:dyDescent="0.3">
      <c r="A59" s="30">
        <v>27</v>
      </c>
      <c r="B59" s="49" t="s">
        <v>31</v>
      </c>
      <c r="C59" s="3" t="s">
        <v>7</v>
      </c>
      <c r="D59" s="4"/>
      <c r="E59" s="4"/>
      <c r="F59" s="4">
        <v>0.45800000000000002</v>
      </c>
      <c r="G59" s="4">
        <v>6.0000000000000001E-3</v>
      </c>
      <c r="H59" s="20"/>
      <c r="I59" s="5"/>
    </row>
    <row r="60" spans="1:9" ht="26.25" thickBot="1" x14ac:dyDescent="0.35">
      <c r="A60" s="27"/>
      <c r="B60" s="50"/>
      <c r="C60" s="7" t="s">
        <v>8</v>
      </c>
      <c r="D60" s="8"/>
      <c r="E60" s="8"/>
      <c r="F60" s="8">
        <f>277.971+696.232</f>
        <v>974.20299999999997</v>
      </c>
      <c r="G60" s="8">
        <f>3.903+483.335</f>
        <v>487.238</v>
      </c>
      <c r="H60" s="19">
        <v>1299.56</v>
      </c>
      <c r="I60" s="5"/>
    </row>
    <row r="61" spans="1:9" ht="26.25" customHeight="1" thickTop="1" x14ac:dyDescent="0.3">
      <c r="A61" s="30">
        <v>28</v>
      </c>
      <c r="B61" s="31" t="s">
        <v>32</v>
      </c>
      <c r="C61" s="3" t="s">
        <v>7</v>
      </c>
      <c r="D61" s="4"/>
      <c r="E61" s="4"/>
      <c r="F61" s="4">
        <v>1.7000000000000001E-2</v>
      </c>
      <c r="G61" s="4">
        <v>3.0000000000000001E-3</v>
      </c>
      <c r="H61" s="20"/>
      <c r="I61" s="5"/>
    </row>
    <row r="62" spans="1:9" ht="26.25" thickBot="1" x14ac:dyDescent="0.35">
      <c r="A62" s="27"/>
      <c r="B62" s="29"/>
      <c r="C62" s="7" t="s">
        <v>8</v>
      </c>
      <c r="D62" s="8"/>
      <c r="E62" s="8"/>
      <c r="F62" s="8">
        <f>9.2+335.19</f>
        <v>344.39</v>
      </c>
      <c r="G62" s="8">
        <f>1.905+220.59</f>
        <v>222.495</v>
      </c>
      <c r="H62" s="19">
        <v>681.654</v>
      </c>
      <c r="I62" s="5"/>
    </row>
    <row r="63" spans="1:9" ht="26.25" customHeight="1" thickTop="1" x14ac:dyDescent="0.3">
      <c r="A63" s="30">
        <v>29</v>
      </c>
      <c r="B63" s="48" t="s">
        <v>33</v>
      </c>
      <c r="C63" s="3" t="s">
        <v>7</v>
      </c>
      <c r="D63" s="4"/>
      <c r="E63" s="4"/>
      <c r="F63" s="4"/>
      <c r="G63" s="4"/>
      <c r="H63" s="20"/>
      <c r="I63" s="5"/>
    </row>
    <row r="64" spans="1:9" ht="26.25" thickBot="1" x14ac:dyDescent="0.35">
      <c r="A64" s="27"/>
      <c r="B64" s="29"/>
      <c r="C64" s="7" t="s">
        <v>8</v>
      </c>
      <c r="D64" s="8"/>
      <c r="E64" s="8"/>
      <c r="F64" s="8">
        <v>6.4690000000000003</v>
      </c>
      <c r="G64" s="8">
        <v>2.7309999999999999</v>
      </c>
      <c r="H64" s="19"/>
      <c r="I64" s="5"/>
    </row>
    <row r="65" spans="1:9" ht="26.25" customHeight="1" thickTop="1" x14ac:dyDescent="0.3">
      <c r="A65" s="30">
        <v>30</v>
      </c>
      <c r="B65" s="31" t="s">
        <v>34</v>
      </c>
      <c r="C65" s="3" t="s">
        <v>7</v>
      </c>
      <c r="D65" s="4"/>
      <c r="E65" s="4"/>
      <c r="F65" s="4">
        <v>0.10100000000000001</v>
      </c>
      <c r="G65" s="4"/>
      <c r="H65" s="20"/>
      <c r="I65" s="5"/>
    </row>
    <row r="66" spans="1:9" ht="26.25" thickBot="1" x14ac:dyDescent="0.35">
      <c r="A66" s="27"/>
      <c r="B66" s="29"/>
      <c r="C66" s="7" t="s">
        <v>8</v>
      </c>
      <c r="D66" s="8"/>
      <c r="E66" s="8"/>
      <c r="F66" s="8">
        <f>40.433+984.728</f>
        <v>1025.1610000000001</v>
      </c>
      <c r="G66" s="8">
        <v>316.18400000000003</v>
      </c>
      <c r="H66" s="19">
        <v>1618.203</v>
      </c>
      <c r="I66" s="5"/>
    </row>
    <row r="67" spans="1:9" ht="26.25" customHeight="1" thickTop="1" x14ac:dyDescent="0.3">
      <c r="A67" s="47">
        <v>31</v>
      </c>
      <c r="B67" s="31" t="s">
        <v>35</v>
      </c>
      <c r="C67" s="3" t="s">
        <v>7</v>
      </c>
      <c r="D67" s="4"/>
      <c r="E67" s="4"/>
      <c r="F67" s="4"/>
      <c r="G67" s="4"/>
      <c r="H67" s="20"/>
      <c r="I67" s="5"/>
    </row>
    <row r="68" spans="1:9" ht="26.25" thickBot="1" x14ac:dyDescent="0.35">
      <c r="A68" s="27"/>
      <c r="B68" s="29"/>
      <c r="C68" s="7" t="s">
        <v>8</v>
      </c>
      <c r="D68" s="8"/>
      <c r="E68" s="8"/>
      <c r="F68" s="8">
        <v>7.8890000000000002</v>
      </c>
      <c r="G68" s="8">
        <v>14.365</v>
      </c>
      <c r="H68" s="19">
        <v>42.619</v>
      </c>
      <c r="I68" s="5"/>
    </row>
    <row r="69" spans="1:9" ht="26.25" customHeight="1" thickTop="1" x14ac:dyDescent="0.3">
      <c r="A69" s="30">
        <v>32</v>
      </c>
      <c r="B69" s="49" t="s">
        <v>44</v>
      </c>
      <c r="C69" s="3" t="s">
        <v>7</v>
      </c>
      <c r="D69" s="4"/>
      <c r="E69" s="4"/>
      <c r="F69" s="4"/>
      <c r="G69" s="4"/>
      <c r="H69" s="20"/>
      <c r="I69" s="5"/>
    </row>
    <row r="70" spans="1:9" ht="26.25" thickBot="1" x14ac:dyDescent="0.35">
      <c r="A70" s="27"/>
      <c r="B70" s="50"/>
      <c r="C70" s="7" t="s">
        <v>8</v>
      </c>
      <c r="D70" s="8"/>
      <c r="E70" s="8"/>
      <c r="F70" s="8">
        <v>1.7210000000000001</v>
      </c>
      <c r="G70" s="8">
        <v>10.833</v>
      </c>
      <c r="H70" s="21"/>
      <c r="I70" s="5"/>
    </row>
    <row r="71" spans="1:9" ht="26.25" customHeight="1" thickTop="1" x14ac:dyDescent="0.3">
      <c r="A71" s="26">
        <v>33</v>
      </c>
      <c r="B71" s="31" t="s">
        <v>42</v>
      </c>
      <c r="C71" s="3" t="s">
        <v>7</v>
      </c>
      <c r="D71" s="4"/>
      <c r="E71" s="4"/>
      <c r="F71" s="4"/>
      <c r="G71" s="4"/>
      <c r="H71" s="20"/>
      <c r="I71" s="5"/>
    </row>
    <row r="72" spans="1:9" ht="26.25" thickBot="1" x14ac:dyDescent="0.35">
      <c r="A72" s="27"/>
      <c r="B72" s="29"/>
      <c r="C72" s="7" t="s">
        <v>8</v>
      </c>
      <c r="D72" s="8"/>
      <c r="E72" s="8"/>
      <c r="F72" s="8">
        <v>22.17</v>
      </c>
      <c r="G72" s="8">
        <v>2.09</v>
      </c>
      <c r="H72" s="19">
        <v>16.812000000000001</v>
      </c>
      <c r="I72" s="5"/>
    </row>
    <row r="73" spans="1:9" ht="26.25" customHeight="1" thickTop="1" x14ac:dyDescent="0.3">
      <c r="A73" s="26">
        <v>34</v>
      </c>
      <c r="B73" s="28" t="s">
        <v>17</v>
      </c>
      <c r="C73" s="10" t="s">
        <v>7</v>
      </c>
      <c r="D73" s="4"/>
      <c r="E73" s="4">
        <v>1.5840000000000001</v>
      </c>
      <c r="F73" s="4">
        <v>0.50800000000000001</v>
      </c>
      <c r="G73" s="4">
        <v>7.2999999999999995E-2</v>
      </c>
      <c r="H73" s="20"/>
      <c r="I73" s="5"/>
    </row>
    <row r="74" spans="1:9" ht="26.25" thickBot="1" x14ac:dyDescent="0.35">
      <c r="A74" s="27"/>
      <c r="B74" s="29"/>
      <c r="C74" s="7" t="s">
        <v>8</v>
      </c>
      <c r="D74" s="8">
        <v>45.604999999999997</v>
      </c>
      <c r="E74" s="8">
        <f>281.817+82.052</f>
        <v>363.86900000000003</v>
      </c>
      <c r="F74" s="8">
        <f>281.646+2377.007</f>
        <v>2658.6530000000002</v>
      </c>
      <c r="G74" s="8">
        <f>42.138+1260.257</f>
        <v>1302.395</v>
      </c>
      <c r="H74" s="19">
        <v>7955.2160000000003</v>
      </c>
      <c r="I74" s="5"/>
    </row>
    <row r="75" spans="1:9" ht="26.25" thickTop="1" x14ac:dyDescent="0.3">
      <c r="A75" s="30">
        <v>35</v>
      </c>
      <c r="B75" s="31" t="s">
        <v>20</v>
      </c>
      <c r="C75" s="3" t="s">
        <v>7</v>
      </c>
      <c r="D75" s="4"/>
      <c r="E75" s="4"/>
      <c r="F75" s="4">
        <v>1.2E-2</v>
      </c>
      <c r="G75" s="4"/>
      <c r="H75" s="20"/>
      <c r="I75" s="5"/>
    </row>
    <row r="76" spans="1:9" ht="26.25" thickBot="1" x14ac:dyDescent="0.35">
      <c r="A76" s="27"/>
      <c r="B76" s="29"/>
      <c r="C76" s="7" t="s">
        <v>8</v>
      </c>
      <c r="D76" s="8"/>
      <c r="E76" s="8"/>
      <c r="F76" s="8">
        <f>8.202+1101.381</f>
        <v>1109.5830000000001</v>
      </c>
      <c r="G76" s="8">
        <v>238.65700000000001</v>
      </c>
      <c r="H76" s="19">
        <v>965.2</v>
      </c>
      <c r="I76" s="5"/>
    </row>
    <row r="77" spans="1:9" ht="26.25" customHeight="1" thickTop="1" x14ac:dyDescent="0.3">
      <c r="A77" s="30">
        <v>36</v>
      </c>
      <c r="B77" s="48" t="s">
        <v>40</v>
      </c>
      <c r="C77" s="3" t="s">
        <v>7</v>
      </c>
      <c r="D77" s="4"/>
      <c r="E77" s="4"/>
      <c r="F77" s="4">
        <v>1.6E-2</v>
      </c>
      <c r="G77" s="4">
        <v>1.4999999999999999E-2</v>
      </c>
      <c r="H77" s="20"/>
      <c r="I77" s="5"/>
    </row>
    <row r="78" spans="1:9" ht="26.25" thickBot="1" x14ac:dyDescent="0.35">
      <c r="A78" s="27"/>
      <c r="B78" s="29"/>
      <c r="C78" s="7" t="s">
        <v>8</v>
      </c>
      <c r="D78" s="11">
        <v>7.6349999999999998</v>
      </c>
      <c r="E78" s="11">
        <v>0.6</v>
      </c>
      <c r="F78" s="11">
        <f>11.075+1069.322</f>
        <v>1080.3969999999999</v>
      </c>
      <c r="G78" s="11">
        <f>10.482+109.713</f>
        <v>120.19499999999999</v>
      </c>
      <c r="H78" s="19">
        <v>961.53300000000002</v>
      </c>
      <c r="I78" s="5"/>
    </row>
    <row r="79" spans="1:9" ht="26.25" thickTop="1" x14ac:dyDescent="0.3">
      <c r="A79" s="30">
        <v>37</v>
      </c>
      <c r="B79" s="48" t="s">
        <v>29</v>
      </c>
      <c r="C79" s="3" t="s">
        <v>7</v>
      </c>
      <c r="D79" s="4"/>
      <c r="E79" s="4"/>
      <c r="F79" s="4">
        <v>6.0000000000000001E-3</v>
      </c>
      <c r="G79" s="4">
        <v>6.0000000000000001E-3</v>
      </c>
      <c r="H79" s="20"/>
      <c r="I79" s="5"/>
    </row>
    <row r="80" spans="1:9" ht="26.25" thickBot="1" x14ac:dyDescent="0.35">
      <c r="A80" s="27"/>
      <c r="B80" s="29"/>
      <c r="C80" s="7" t="s">
        <v>8</v>
      </c>
      <c r="D80" s="8"/>
      <c r="E80" s="8"/>
      <c r="F80" s="8">
        <f>4.27+31.961</f>
        <v>36.230999999999995</v>
      </c>
      <c r="G80" s="8">
        <f>4.484+55.842</f>
        <v>60.326000000000001</v>
      </c>
      <c r="H80" s="19">
        <v>204.488</v>
      </c>
      <c r="I80" s="5"/>
    </row>
    <row r="81" spans="1:9" ht="26.25" thickTop="1" x14ac:dyDescent="0.3">
      <c r="A81" s="30">
        <v>38</v>
      </c>
      <c r="B81" s="48" t="s">
        <v>37</v>
      </c>
      <c r="C81" s="3" t="s">
        <v>7</v>
      </c>
      <c r="D81" s="4"/>
      <c r="E81" s="4"/>
      <c r="F81" s="4">
        <v>1.9E-2</v>
      </c>
      <c r="G81" s="4">
        <v>4.0000000000000001E-3</v>
      </c>
      <c r="H81" s="20"/>
      <c r="I81" s="5"/>
    </row>
    <row r="82" spans="1:9" ht="26.25" thickBot="1" x14ac:dyDescent="0.35">
      <c r="A82" s="27"/>
      <c r="B82" s="29"/>
      <c r="C82" s="7" t="s">
        <v>8</v>
      </c>
      <c r="D82" s="8"/>
      <c r="E82" s="8"/>
      <c r="F82" s="8">
        <f>10.504+292.288</f>
        <v>302.79200000000003</v>
      </c>
      <c r="G82" s="8">
        <f>2.551+506.752</f>
        <v>509.303</v>
      </c>
      <c r="H82" s="19">
        <v>1536.0309999999999</v>
      </c>
      <c r="I82" s="5"/>
    </row>
    <row r="83" spans="1:9" ht="26.25" customHeight="1" thickTop="1" x14ac:dyDescent="0.3">
      <c r="A83" s="47">
        <v>39</v>
      </c>
      <c r="B83" s="48" t="s">
        <v>36</v>
      </c>
      <c r="C83" s="3" t="s">
        <v>7</v>
      </c>
      <c r="D83" s="4"/>
      <c r="E83" s="4"/>
      <c r="F83" s="4">
        <v>0.01</v>
      </c>
      <c r="G83" s="4"/>
      <c r="H83" s="20"/>
      <c r="I83" s="5"/>
    </row>
    <row r="84" spans="1:9" ht="26.25" thickBot="1" x14ac:dyDescent="0.35">
      <c r="A84" s="27"/>
      <c r="B84" s="29"/>
      <c r="C84" s="7" t="s">
        <v>8</v>
      </c>
      <c r="D84" s="8">
        <v>2.093</v>
      </c>
      <c r="E84" s="8">
        <v>14.78</v>
      </c>
      <c r="F84" s="8">
        <f>7.33+845.889</f>
        <v>853.21900000000005</v>
      </c>
      <c r="G84" s="8">
        <v>150.77699999999999</v>
      </c>
      <c r="H84" s="19">
        <v>1985.539</v>
      </c>
      <c r="I84" s="5"/>
    </row>
    <row r="85" spans="1:9" ht="26.25" customHeight="1" thickTop="1" x14ac:dyDescent="0.3">
      <c r="A85" s="30">
        <v>40</v>
      </c>
      <c r="B85" s="48" t="s">
        <v>51</v>
      </c>
      <c r="C85" s="3" t="s">
        <v>7</v>
      </c>
      <c r="D85" s="4">
        <v>5.8390000000000004</v>
      </c>
      <c r="E85" s="4"/>
      <c r="F85" s="4"/>
      <c r="G85" s="4"/>
      <c r="H85" s="20"/>
      <c r="I85" s="5"/>
    </row>
    <row r="86" spans="1:9" ht="26.25" customHeight="1" thickBot="1" x14ac:dyDescent="0.35">
      <c r="A86" s="27"/>
      <c r="B86" s="29"/>
      <c r="C86" s="7" t="s">
        <v>8</v>
      </c>
      <c r="D86" s="8">
        <v>2884.65</v>
      </c>
      <c r="E86" s="8"/>
      <c r="F86" s="8"/>
      <c r="G86" s="8"/>
      <c r="H86" s="19"/>
      <c r="I86" s="5"/>
    </row>
    <row r="87" spans="1:9" ht="66" customHeight="1" thickTop="1" x14ac:dyDescent="0.3">
      <c r="A87" s="14"/>
      <c r="B87" s="56" t="s">
        <v>54</v>
      </c>
      <c r="C87" s="56"/>
      <c r="D87" s="56"/>
      <c r="E87" s="56"/>
      <c r="F87" s="56"/>
      <c r="G87" s="56"/>
      <c r="H87" s="56"/>
      <c r="I87" s="5"/>
    </row>
    <row r="88" spans="1:9" ht="26.25" customHeight="1" x14ac:dyDescent="0.3">
      <c r="A88" s="14"/>
      <c r="B88" s="14"/>
      <c r="C88" s="14"/>
      <c r="D88" s="5"/>
      <c r="E88" s="5"/>
      <c r="F88" s="5"/>
      <c r="G88" s="5"/>
      <c r="H88" s="5"/>
      <c r="I88" s="5"/>
    </row>
    <row r="89" spans="1:9" ht="39.75" customHeight="1" x14ac:dyDescent="0.3">
      <c r="D89" s="5"/>
      <c r="E89" s="5"/>
      <c r="F89" s="5"/>
      <c r="G89" s="5"/>
      <c r="H89" s="5"/>
      <c r="I89" s="5"/>
    </row>
    <row r="90" spans="1:9" x14ac:dyDescent="0.3">
      <c r="I90" s="5"/>
    </row>
    <row r="91" spans="1:9" s="14" customFormat="1" ht="21.75" customHeight="1" x14ac:dyDescent="0.3">
      <c r="A91" s="2"/>
      <c r="B91" s="2"/>
      <c r="C91" s="2"/>
      <c r="D91" s="15"/>
      <c r="E91" s="15"/>
      <c r="F91" s="15"/>
      <c r="G91" s="15"/>
      <c r="H91" s="15"/>
      <c r="I91" s="5"/>
    </row>
    <row r="92" spans="1:9" s="14" customFormat="1" ht="25.5" customHeight="1" x14ac:dyDescent="0.3">
      <c r="A92" s="2"/>
      <c r="B92" s="2"/>
      <c r="C92" s="2"/>
      <c r="D92" s="15"/>
      <c r="E92" s="15"/>
      <c r="F92" s="15"/>
      <c r="G92" s="15"/>
      <c r="H92" s="15"/>
      <c r="I92" s="5"/>
    </row>
    <row r="93" spans="1:9" x14ac:dyDescent="0.3">
      <c r="I93" s="5"/>
    </row>
    <row r="94" spans="1:9" x14ac:dyDescent="0.3">
      <c r="I94" s="16"/>
    </row>
    <row r="95" spans="1:9" x14ac:dyDescent="0.3">
      <c r="I95" s="5"/>
    </row>
  </sheetData>
  <mergeCells count="88">
    <mergeCell ref="B87:H87"/>
    <mergeCell ref="B13:B14"/>
    <mergeCell ref="A13:A14"/>
    <mergeCell ref="A81:A82"/>
    <mergeCell ref="B81:B82"/>
    <mergeCell ref="A85:A86"/>
    <mergeCell ref="B85:B86"/>
    <mergeCell ref="A69:A70"/>
    <mergeCell ref="B69:B70"/>
    <mergeCell ref="A71:A72"/>
    <mergeCell ref="B71:B72"/>
    <mergeCell ref="A73:A74"/>
    <mergeCell ref="B73:B74"/>
    <mergeCell ref="A63:A64"/>
    <mergeCell ref="B63:B64"/>
    <mergeCell ref="A65:A66"/>
    <mergeCell ref="B65:B66"/>
    <mergeCell ref="A5:A8"/>
    <mergeCell ref="B5:B8"/>
    <mergeCell ref="A83:A84"/>
    <mergeCell ref="B83:B84"/>
    <mergeCell ref="A75:A76"/>
    <mergeCell ref="B75:B76"/>
    <mergeCell ref="A77:A78"/>
    <mergeCell ref="B77:B78"/>
    <mergeCell ref="A79:A80"/>
    <mergeCell ref="B79:B80"/>
    <mergeCell ref="A67:A68"/>
    <mergeCell ref="B67:B68"/>
    <mergeCell ref="A57:A58"/>
    <mergeCell ref="B57:B58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5:A36"/>
    <mergeCell ref="B35:B36"/>
    <mergeCell ref="A37:A38"/>
    <mergeCell ref="B37:B38"/>
    <mergeCell ref="A43:A44"/>
    <mergeCell ref="B43:B44"/>
    <mergeCell ref="A39:A40"/>
    <mergeCell ref="B39:B40"/>
    <mergeCell ref="A41:A42"/>
    <mergeCell ref="B41:B42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19:A20"/>
    <mergeCell ref="B19:B20"/>
    <mergeCell ref="A21:A22"/>
    <mergeCell ref="B21:B22"/>
    <mergeCell ref="A15:A16"/>
    <mergeCell ref="B15:B16"/>
    <mergeCell ref="A17:A18"/>
    <mergeCell ref="B17:B18"/>
    <mergeCell ref="A9:A10"/>
    <mergeCell ref="B9:B10"/>
    <mergeCell ref="A11:A12"/>
    <mergeCell ref="B11:B12"/>
    <mergeCell ref="A1:H1"/>
    <mergeCell ref="A2:A4"/>
    <mergeCell ref="B2:B4"/>
    <mergeCell ref="C2:C4"/>
    <mergeCell ref="D2:H2"/>
    <mergeCell ref="D3:G3"/>
    <mergeCell ref="H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Краева Изольда Николаевна</dc:creator>
  <cp:lastModifiedBy>Краева Изольда Николаевна</cp:lastModifiedBy>
  <cp:lastPrinted>2011-07-25T10:21:52Z</cp:lastPrinted>
  <dcterms:created xsi:type="dcterms:W3CDTF">2011-02-08T06:36:24Z</dcterms:created>
  <dcterms:modified xsi:type="dcterms:W3CDTF">2016-05-06T13:14:02Z</dcterms:modified>
</cp:coreProperties>
</file>