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август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  <c r="F84" i="7" l="1"/>
  <c r="G82" i="7"/>
  <c r="F82" i="7"/>
  <c r="G80" i="7"/>
  <c r="F80" i="7"/>
  <c r="G78" i="7"/>
  <c r="F78" i="7"/>
  <c r="G76" i="7"/>
  <c r="F76" i="7"/>
  <c r="G74" i="7"/>
  <c r="F74" i="7"/>
  <c r="E74" i="7"/>
  <c r="G72" i="7"/>
  <c r="F72" i="7"/>
  <c r="G44" i="7"/>
  <c r="F44" i="7"/>
  <c r="G12" i="7"/>
  <c r="F12" i="7"/>
  <c r="F66" i="7"/>
  <c r="G62" i="7" l="1"/>
  <c r="F62" i="7"/>
  <c r="G60" i="7"/>
  <c r="F60" i="7"/>
  <c r="G56" i="7"/>
  <c r="G54" i="7"/>
  <c r="F54" i="7"/>
  <c r="G50" i="7"/>
  <c r="F50" i="7"/>
  <c r="G48" i="7"/>
  <c r="G47" i="7"/>
  <c r="F48" i="7"/>
  <c r="D48" i="7"/>
  <c r="F40" i="7"/>
  <c r="G36" i="7"/>
  <c r="F36" i="7"/>
  <c r="G34" i="7"/>
  <c r="F34" i="7"/>
  <c r="G32" i="7"/>
  <c r="F24" i="7"/>
  <c r="F22" i="7"/>
  <c r="G18" i="7"/>
  <c r="E14" i="7"/>
  <c r="D10" i="7"/>
</calcChain>
</file>

<file path=xl/sharedStrings.xml><?xml version="1.0" encoding="utf-8"?>
<sst xmlns="http://schemas.openxmlformats.org/spreadsheetml/2006/main" count="135" uniqueCount="57">
  <si>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</si>
  <si>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</si>
  <si>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</si>
  <si>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</si>
  <si>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</si>
  <si>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</si>
  <si>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</si>
  <si>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</si>
  <si>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</si>
  <si>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</si>
  <si>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</si>
  <si>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</si>
  <si>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</si>
  <si>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</si>
  <si>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</si>
  <si>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</si>
  <si>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</si>
  <si>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</si>
  <si>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</si>
  <si>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</si>
  <si>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</si>
  <si>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</si>
  <si>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</si>
  <si>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</si>
  <si>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</si>
  <si>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</si>
  <si>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</si>
  <si>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«ПО «Севмаш»</t>
  </si>
  <si>
    <t>ООО «Метэк»</t>
  </si>
  <si>
    <t>ООО «Призма»</t>
  </si>
  <si>
    <t>МП "Горводоканал"
 МО "Котлас"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</si>
  <si>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</si>
  <si>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</si>
  <si>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</si>
  <si>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</si>
  <si>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</si>
  <si>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</si>
  <si>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</si>
  <si>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</si>
  <si>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</si>
  <si>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</si>
  <si>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</si>
  <si>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</si>
  <si>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</si>
  <si>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</si>
  <si>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</si>
  <si>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</si>
  <si>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</si>
  <si>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</si>
  <si>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</si>
  <si>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август 2015 года.</t>
  </si>
  <si>
    <r>
      <t>Филиал ПАО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</si>
  <si>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t>МУП "Мирнинские городские электросети"</t>
    </r>
    <r>
      <rPr>
        <vertAlign val="superscript"/>
        <sz val="11"/>
        <color theme="1"/>
        <rFont val="Arial Narrow"/>
        <family val="2"/>
        <charset val="204"/>
      </rPr>
      <t>2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</si>
  <si>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</si>
  <si>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r>
      <rPr>
        <sz val="11"/>
        <rFont val="Calibri"/>
        <family val="2"/>
        <charset val="204"/>
      </rPr>
      <t>2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</si>
  <si>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</si>
  <si>
    <t>Филиал ПАО «ФСК ЕЭС»
МЭС Северо-Запада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</si>
</sst>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000"/>
    <numFmt numFmtId="167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topLeftCell="A79" zoomScaleNormal="100" workbookViewId="0">
      <selection activeCell="B87" sqref="B87:H87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thickBot="1" x14ac:dyDescent="0.35">
      <c r="A1" s="45" t="s">
        <v>50</v>
      </c>
      <c r="B1" s="45"/>
      <c r="C1" s="45"/>
      <c r="D1" s="45"/>
      <c r="E1" s="45"/>
      <c r="F1" s="45"/>
      <c r="G1" s="45"/>
      <c r="H1" s="45"/>
    </row>
    <row r="2" spans="1:10" ht="15" customHeight="1" x14ac:dyDescent="0.3">
      <c r="A2" s="46" t="s">
        <v>3</v>
      </c>
      <c r="B2" s="49" t="s">
        <v>4</v>
      </c>
      <c r="C2" s="52" t="s">
        <v>9</v>
      </c>
      <c r="D2" s="53" t="s">
        <v>10</v>
      </c>
      <c r="E2" s="54"/>
      <c r="F2" s="54"/>
      <c r="G2" s="54"/>
      <c r="H2" s="55"/>
    </row>
    <row r="3" spans="1:10" ht="15" customHeight="1" x14ac:dyDescent="0.3">
      <c r="A3" s="47"/>
      <c r="B3" s="50"/>
      <c r="C3" s="50"/>
      <c r="D3" s="56" t="s">
        <v>5</v>
      </c>
      <c r="E3" s="57"/>
      <c r="F3" s="57"/>
      <c r="G3" s="57"/>
      <c r="H3" s="58" t="s">
        <v>6</v>
      </c>
    </row>
    <row r="4" spans="1:10" ht="15" customHeight="1" thickBot="1" x14ac:dyDescent="0.35">
      <c r="A4" s="48"/>
      <c r="B4" s="51"/>
      <c r="C4" s="51"/>
      <c r="D4" s="17" t="s">
        <v>0</v>
      </c>
      <c r="E4" s="17" t="s">
        <v>46</v>
      </c>
      <c r="F4" s="17" t="s">
        <v>1</v>
      </c>
      <c r="G4" s="17" t="s">
        <v>2</v>
      </c>
      <c r="H4" s="59"/>
    </row>
    <row r="5" spans="1:10" ht="35.1" customHeight="1" thickTop="1" x14ac:dyDescent="0.3">
      <c r="A5" s="32">
        <v>1</v>
      </c>
      <c r="B5" s="41" t="s">
        <v>51</v>
      </c>
      <c r="C5" s="12" t="s">
        <v>47</v>
      </c>
      <c r="D5" s="4">
        <v>14.250999999999999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39"/>
      <c r="B6" s="42"/>
      <c r="C6" s="12" t="s">
        <v>40</v>
      </c>
      <c r="D6" s="13">
        <v>35.737000000000002</v>
      </c>
      <c r="E6" s="13"/>
      <c r="F6" s="13"/>
      <c r="G6" s="13">
        <v>3.637</v>
      </c>
      <c r="H6" s="22"/>
      <c r="I6" s="5"/>
    </row>
    <row r="7" spans="1:10" ht="26.25" customHeight="1" x14ac:dyDescent="0.3">
      <c r="A7" s="39"/>
      <c r="B7" s="42"/>
      <c r="C7" s="10" t="s">
        <v>7</v>
      </c>
      <c r="D7" s="9">
        <v>29.123999999999999</v>
      </c>
      <c r="E7" s="9">
        <v>3.004</v>
      </c>
      <c r="F7" s="9">
        <v>4.5590000000000002</v>
      </c>
      <c r="G7" s="9">
        <v>0.63100000000000001</v>
      </c>
      <c r="H7" s="18"/>
      <c r="I7" s="5"/>
    </row>
    <row r="8" spans="1:10" ht="26.25" customHeight="1" thickBot="1" x14ac:dyDescent="0.35">
      <c r="A8" s="40"/>
      <c r="B8" s="43"/>
      <c r="C8" s="23" t="s">
        <v>8</v>
      </c>
      <c r="D8" s="24">
        <f>10766.87+1497.947</f>
        <v>12264.817000000001</v>
      </c>
      <c r="E8" s="24">
        <f>1921.755+635.584</f>
        <v>2557.3389999999999</v>
      </c>
      <c r="F8" s="24">
        <f>2436.166+13538.389</f>
        <v>15974.555</v>
      </c>
      <c r="G8" s="24">
        <f>353.673+9159.67</f>
        <v>9513.3430000000008</v>
      </c>
      <c r="H8" s="25">
        <v>54217.766000000003</v>
      </c>
      <c r="I8" s="5"/>
    </row>
    <row r="9" spans="1:10" ht="24.95" customHeight="1" x14ac:dyDescent="0.3">
      <c r="A9" s="36">
        <v>2</v>
      </c>
      <c r="B9" s="38" t="s">
        <v>18</v>
      </c>
      <c r="C9" s="10" t="s">
        <v>7</v>
      </c>
      <c r="D9" s="9">
        <v>3.3919999999999999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33"/>
      <c r="B10" s="35"/>
      <c r="C10" s="7" t="s">
        <v>8</v>
      </c>
      <c r="D10" s="8">
        <f>1799.378+107.513</f>
        <v>1906.8909999999998</v>
      </c>
      <c r="E10" s="8"/>
      <c r="F10" s="8">
        <v>17.806000000000001</v>
      </c>
      <c r="G10" s="8"/>
      <c r="H10" s="19">
        <v>2.0649999999999999</v>
      </c>
      <c r="I10" s="5"/>
    </row>
    <row r="11" spans="1:10" ht="24.95" customHeight="1" thickTop="1" x14ac:dyDescent="0.3">
      <c r="A11" s="32">
        <v>3</v>
      </c>
      <c r="B11" s="37" t="s">
        <v>11</v>
      </c>
      <c r="C11" s="3" t="s">
        <v>7</v>
      </c>
      <c r="D11" s="4"/>
      <c r="E11" s="4"/>
      <c r="F11" s="4">
        <v>3.7360000000000002</v>
      </c>
      <c r="G11" s="4">
        <v>2.5000000000000001E-2</v>
      </c>
      <c r="H11" s="20"/>
      <c r="I11" s="5"/>
    </row>
    <row r="12" spans="1:10" ht="24.95" customHeight="1" thickBot="1" x14ac:dyDescent="0.35">
      <c r="A12" s="33"/>
      <c r="B12" s="35"/>
      <c r="C12" s="7" t="s">
        <v>8</v>
      </c>
      <c r="D12" s="8"/>
      <c r="E12" s="8">
        <v>41.999000000000002</v>
      </c>
      <c r="F12" s="8">
        <f>1986.015+1423.864</f>
        <v>3409.8789999999999</v>
      </c>
      <c r="G12" s="8">
        <f>14.904+462.856</f>
        <v>477.76</v>
      </c>
      <c r="H12" s="19">
        <v>102.392</v>
      </c>
      <c r="I12" s="5"/>
    </row>
    <row r="13" spans="1:10" ht="24.95" customHeight="1" thickTop="1" x14ac:dyDescent="0.3">
      <c r="A13" s="32">
        <v>4</v>
      </c>
      <c r="B13" s="30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33"/>
      <c r="B14" s="31"/>
      <c r="C14" s="7" t="s">
        <v>8</v>
      </c>
      <c r="D14" s="8"/>
      <c r="E14" s="8">
        <f>7.092</f>
        <v>7.0919999999999996</v>
      </c>
      <c r="F14" s="8">
        <v>4.4939999999999998</v>
      </c>
      <c r="G14" s="8"/>
      <c r="H14" s="19">
        <v>5.3860000000000001</v>
      </c>
      <c r="I14" s="5"/>
    </row>
    <row r="15" spans="1:10" ht="26.25" thickTop="1" x14ac:dyDescent="0.3">
      <c r="A15" s="32">
        <v>5</v>
      </c>
      <c r="B15" s="30" t="s">
        <v>13</v>
      </c>
      <c r="C15" s="3" t="s">
        <v>7</v>
      </c>
      <c r="D15" s="4"/>
      <c r="E15" s="4"/>
      <c r="F15" s="4"/>
      <c r="G15" s="4"/>
      <c r="H15" s="20"/>
      <c r="I15" s="5"/>
    </row>
    <row r="16" spans="1:10" ht="26.25" thickBot="1" x14ac:dyDescent="0.35">
      <c r="A16" s="33"/>
      <c r="B16" s="31"/>
      <c r="C16" s="7" t="s">
        <v>8</v>
      </c>
      <c r="D16" s="8"/>
      <c r="E16" s="8"/>
      <c r="F16" s="8">
        <v>86.814999999999998</v>
      </c>
      <c r="G16" s="8"/>
      <c r="H16" s="19">
        <v>3.9510000000000001</v>
      </c>
      <c r="I16" s="5"/>
    </row>
    <row r="17" spans="1:9" ht="26.25" thickTop="1" x14ac:dyDescent="0.3">
      <c r="A17" s="32">
        <v>6</v>
      </c>
      <c r="B17" s="34" t="s">
        <v>14</v>
      </c>
      <c r="C17" s="3" t="s">
        <v>7</v>
      </c>
      <c r="D17" s="4"/>
      <c r="E17" s="4"/>
      <c r="F17" s="4"/>
      <c r="G17" s="4">
        <v>6.0000000000000001E-3</v>
      </c>
      <c r="H17" s="20"/>
      <c r="I17" s="5"/>
    </row>
    <row r="18" spans="1:9" ht="26.25" thickBot="1" x14ac:dyDescent="0.35">
      <c r="A18" s="33"/>
      <c r="B18" s="35"/>
      <c r="C18" s="7" t="s">
        <v>8</v>
      </c>
      <c r="D18" s="8"/>
      <c r="E18" s="8"/>
      <c r="F18" s="8">
        <v>146.577</v>
      </c>
      <c r="G18" s="8">
        <f>4.579+97.864</f>
        <v>102.443</v>
      </c>
      <c r="H18" s="19">
        <v>81.475999999999999</v>
      </c>
      <c r="I18" s="5"/>
    </row>
    <row r="19" spans="1:9" ht="26.25" customHeight="1" thickTop="1" x14ac:dyDescent="0.3">
      <c r="A19" s="44">
        <v>7</v>
      </c>
      <c r="B19" s="37" t="s">
        <v>15</v>
      </c>
      <c r="C19" s="3" t="s">
        <v>7</v>
      </c>
      <c r="D19" s="4"/>
      <c r="E19" s="4"/>
      <c r="F19" s="4"/>
      <c r="G19" s="4"/>
      <c r="H19" s="20"/>
      <c r="I19" s="5"/>
    </row>
    <row r="20" spans="1:9" ht="26.25" thickBot="1" x14ac:dyDescent="0.35">
      <c r="A20" s="33"/>
      <c r="B20" s="35"/>
      <c r="C20" s="7" t="s">
        <v>8</v>
      </c>
      <c r="D20" s="8"/>
      <c r="E20" s="8"/>
      <c r="F20" s="8">
        <v>34.24</v>
      </c>
      <c r="G20" s="8">
        <v>1.34</v>
      </c>
      <c r="H20" s="19"/>
      <c r="I20" s="5"/>
    </row>
    <row r="21" spans="1:9" ht="26.25" customHeight="1" thickTop="1" x14ac:dyDescent="0.3">
      <c r="A21" s="32">
        <v>8</v>
      </c>
      <c r="B21" s="34" t="s">
        <v>16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33"/>
      <c r="B22" s="35"/>
      <c r="C22" s="7" t="s">
        <v>8</v>
      </c>
      <c r="D22" s="8"/>
      <c r="E22" s="8"/>
      <c r="F22" s="8">
        <f>102.54</f>
        <v>102.54</v>
      </c>
      <c r="G22" s="8">
        <v>86.153000000000006</v>
      </c>
      <c r="H22" s="19">
        <v>27.619</v>
      </c>
      <c r="I22" s="5"/>
    </row>
    <row r="23" spans="1:9" ht="26.25" customHeight="1" thickTop="1" x14ac:dyDescent="0.3">
      <c r="A23" s="36">
        <v>9</v>
      </c>
      <c r="B23" s="34" t="s">
        <v>48</v>
      </c>
      <c r="C23" s="3" t="s">
        <v>7</v>
      </c>
      <c r="D23" s="4"/>
      <c r="E23" s="4"/>
      <c r="F23" s="4"/>
      <c r="G23" s="4"/>
      <c r="H23" s="20"/>
      <c r="I23" s="5"/>
    </row>
    <row r="24" spans="1:9" ht="26.25" thickBot="1" x14ac:dyDescent="0.35">
      <c r="A24" s="33"/>
      <c r="B24" s="35"/>
      <c r="C24" s="7" t="s">
        <v>8</v>
      </c>
      <c r="D24" s="26"/>
      <c r="E24" s="26"/>
      <c r="F24" s="26">
        <f>290.07</f>
        <v>290.07</v>
      </c>
      <c r="G24" s="26">
        <v>51.317</v>
      </c>
      <c r="H24" s="27">
        <v>126.009</v>
      </c>
      <c r="I24" s="5"/>
    </row>
    <row r="25" spans="1:9" ht="26.25" thickTop="1" x14ac:dyDescent="0.3">
      <c r="A25" s="36">
        <v>10</v>
      </c>
      <c r="B25" s="34" t="s">
        <v>19</v>
      </c>
      <c r="C25" s="3" t="s">
        <v>7</v>
      </c>
      <c r="D25" s="4"/>
      <c r="E25" s="4"/>
      <c r="F25" s="4"/>
      <c r="G25" s="4"/>
      <c r="H25" s="20"/>
      <c r="I25" s="5"/>
    </row>
    <row r="26" spans="1:9" ht="26.25" thickBot="1" x14ac:dyDescent="0.35">
      <c r="A26" s="33"/>
      <c r="B26" s="35"/>
      <c r="C26" s="7" t="s">
        <v>8</v>
      </c>
      <c r="D26" s="8"/>
      <c r="E26" s="8"/>
      <c r="F26" s="8">
        <v>39.460999999999999</v>
      </c>
      <c r="G26" s="8">
        <v>1.8160000000000001</v>
      </c>
      <c r="H26" s="19">
        <v>0.16600000000000001</v>
      </c>
      <c r="I26" s="5"/>
    </row>
    <row r="27" spans="1:9" ht="26.25" customHeight="1" thickTop="1" x14ac:dyDescent="0.3">
      <c r="A27" s="32">
        <v>11</v>
      </c>
      <c r="B27" s="34" t="s">
        <v>26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33"/>
      <c r="B28" s="35"/>
      <c r="C28" s="7" t="s">
        <v>8</v>
      </c>
      <c r="D28" s="8"/>
      <c r="E28" s="8"/>
      <c r="F28" s="8">
        <v>54.767000000000003</v>
      </c>
      <c r="G28" s="8">
        <v>1.1439999999999999</v>
      </c>
      <c r="H28" s="19">
        <v>68.846000000000004</v>
      </c>
      <c r="I28" s="5"/>
    </row>
    <row r="29" spans="1:9" ht="26.25" customHeight="1" thickTop="1" x14ac:dyDescent="0.3">
      <c r="A29" s="32">
        <v>12</v>
      </c>
      <c r="B29" s="34" t="s">
        <v>21</v>
      </c>
      <c r="C29" s="3" t="s">
        <v>7</v>
      </c>
      <c r="D29" s="4"/>
      <c r="E29" s="4"/>
      <c r="F29" s="4"/>
      <c r="G29" s="4"/>
      <c r="H29" s="20"/>
      <c r="I29" s="5"/>
    </row>
    <row r="30" spans="1:9" ht="26.25" thickBot="1" x14ac:dyDescent="0.35">
      <c r="A30" s="33"/>
      <c r="B30" s="35"/>
      <c r="C30" s="7" t="s">
        <v>8</v>
      </c>
      <c r="D30" s="8"/>
      <c r="E30" s="8"/>
      <c r="F30" s="8">
        <v>29.114000000000001</v>
      </c>
      <c r="G30" s="8">
        <v>2.3250000000000002</v>
      </c>
      <c r="H30" s="19">
        <v>6.6980000000000004</v>
      </c>
      <c r="I30" s="5"/>
    </row>
    <row r="31" spans="1:9" ht="26.25" customHeight="1" thickTop="1" x14ac:dyDescent="0.3">
      <c r="A31" s="32">
        <v>13</v>
      </c>
      <c r="B31" s="34" t="s">
        <v>22</v>
      </c>
      <c r="C31" s="3" t="s">
        <v>7</v>
      </c>
      <c r="D31" s="4"/>
      <c r="E31" s="4"/>
      <c r="F31" s="4"/>
      <c r="G31" s="4">
        <v>5.0000000000000001E-3</v>
      </c>
      <c r="H31" s="20"/>
      <c r="I31" s="5"/>
    </row>
    <row r="32" spans="1:9" ht="26.25" thickBot="1" x14ac:dyDescent="0.35">
      <c r="A32" s="33"/>
      <c r="B32" s="35"/>
      <c r="C32" s="7" t="s">
        <v>8</v>
      </c>
      <c r="D32" s="8"/>
      <c r="E32" s="8"/>
      <c r="F32" s="8">
        <v>60.89</v>
      </c>
      <c r="G32" s="8">
        <f>3.304+51.392</f>
        <v>54.696000000000005</v>
      </c>
      <c r="H32" s="19"/>
      <c r="I32" s="5"/>
    </row>
    <row r="33" spans="1:13" ht="26.25" thickTop="1" x14ac:dyDescent="0.3">
      <c r="A33" s="32">
        <v>14</v>
      </c>
      <c r="B33" s="34" t="s">
        <v>23</v>
      </c>
      <c r="C33" s="3" t="s">
        <v>7</v>
      </c>
      <c r="D33" s="4"/>
      <c r="E33" s="4"/>
      <c r="F33" s="4"/>
      <c r="G33" s="4">
        <v>8.9999999999999993E-3</v>
      </c>
      <c r="H33" s="20"/>
      <c r="I33" s="5"/>
    </row>
    <row r="34" spans="1:13" ht="26.25" thickBot="1" x14ac:dyDescent="0.35">
      <c r="A34" s="33"/>
      <c r="B34" s="35"/>
      <c r="C34" s="7" t="s">
        <v>8</v>
      </c>
      <c r="D34" s="8"/>
      <c r="E34" s="8"/>
      <c r="F34" s="8">
        <f>194.65</f>
        <v>194.65</v>
      </c>
      <c r="G34" s="8">
        <f>6.196+283.515</f>
        <v>289.71100000000001</v>
      </c>
      <c r="H34" s="19">
        <v>828.00099999999998</v>
      </c>
      <c r="I34" s="5"/>
    </row>
    <row r="35" spans="1:13" ht="26.25" customHeight="1" thickTop="1" x14ac:dyDescent="0.3">
      <c r="A35" s="44">
        <v>15</v>
      </c>
      <c r="B35" s="30" t="s">
        <v>25</v>
      </c>
      <c r="C35" s="3" t="s">
        <v>7</v>
      </c>
      <c r="D35" s="4"/>
      <c r="E35" s="4"/>
      <c r="F35" s="4">
        <v>5.8000000000000003E-2</v>
      </c>
      <c r="G35" s="4">
        <v>6.5000000000000002E-2</v>
      </c>
      <c r="H35" s="20"/>
      <c r="I35" s="5"/>
    </row>
    <row r="36" spans="1:13" ht="26.25" thickBot="1" x14ac:dyDescent="0.35">
      <c r="A36" s="33"/>
      <c r="B36" s="31"/>
      <c r="C36" s="7" t="s">
        <v>8</v>
      </c>
      <c r="D36" s="8"/>
      <c r="E36" s="8"/>
      <c r="F36" s="8">
        <f>34.597+578.81</f>
        <v>613.40699999999993</v>
      </c>
      <c r="G36" s="8">
        <f>37.575+714.326</f>
        <v>751.90100000000007</v>
      </c>
      <c r="H36" s="19">
        <v>3601.6289999999999</v>
      </c>
      <c r="I36" s="5"/>
    </row>
    <row r="37" spans="1:13" ht="26.25" customHeight="1" thickTop="1" x14ac:dyDescent="0.3">
      <c r="A37" s="32">
        <v>16</v>
      </c>
      <c r="B37" s="34" t="s">
        <v>24</v>
      </c>
      <c r="C37" s="3" t="s">
        <v>7</v>
      </c>
      <c r="D37" s="4"/>
      <c r="E37" s="4"/>
      <c r="F37" s="4"/>
      <c r="G37" s="4"/>
      <c r="H37" s="20"/>
      <c r="I37" s="5"/>
    </row>
    <row r="38" spans="1:13" ht="26.25" thickBot="1" x14ac:dyDescent="0.35">
      <c r="A38" s="33"/>
      <c r="B38" s="35"/>
      <c r="C38" s="7" t="s">
        <v>8</v>
      </c>
      <c r="D38" s="26"/>
      <c r="E38" s="26"/>
      <c r="F38" s="26">
        <v>76.004999999999995</v>
      </c>
      <c r="G38" s="26"/>
      <c r="H38" s="27"/>
      <c r="I38" s="5"/>
    </row>
    <row r="39" spans="1:13" ht="26.25" thickTop="1" x14ac:dyDescent="0.3">
      <c r="A39" s="36">
        <v>17</v>
      </c>
      <c r="B39" s="37" t="s">
        <v>44</v>
      </c>
      <c r="C39" s="3" t="s">
        <v>7</v>
      </c>
      <c r="D39" s="4"/>
      <c r="E39" s="4"/>
      <c r="F39" s="4"/>
      <c r="G39" s="4"/>
      <c r="H39" s="20"/>
      <c r="I39" s="5"/>
    </row>
    <row r="40" spans="1:13" ht="26.25" thickBot="1" x14ac:dyDescent="0.35">
      <c r="A40" s="33"/>
      <c r="B40" s="35"/>
      <c r="C40" s="7" t="s">
        <v>8</v>
      </c>
      <c r="D40" s="8"/>
      <c r="E40" s="8"/>
      <c r="F40" s="8">
        <f>47.646</f>
        <v>47.646000000000001</v>
      </c>
      <c r="G40" s="8"/>
      <c r="H40" s="19">
        <v>6.4000000000000001E-2</v>
      </c>
      <c r="I40" s="5"/>
    </row>
    <row r="41" spans="1:13" ht="26.25" thickTop="1" x14ac:dyDescent="0.3">
      <c r="A41" s="36">
        <v>18</v>
      </c>
      <c r="B41" s="37" t="s">
        <v>45</v>
      </c>
      <c r="C41" s="3" t="s">
        <v>7</v>
      </c>
      <c r="D41" s="4"/>
      <c r="E41" s="4"/>
      <c r="F41" s="4"/>
      <c r="G41" s="4"/>
      <c r="H41" s="20"/>
      <c r="I41" s="5"/>
    </row>
    <row r="42" spans="1:13" ht="26.25" thickBot="1" x14ac:dyDescent="0.35">
      <c r="A42" s="33"/>
      <c r="B42" s="35"/>
      <c r="C42" s="7" t="s">
        <v>8</v>
      </c>
      <c r="D42" s="8"/>
      <c r="E42" s="8"/>
      <c r="F42" s="8">
        <v>24.361999999999998</v>
      </c>
      <c r="G42" s="8"/>
      <c r="H42" s="19"/>
      <c r="I42" s="5"/>
    </row>
    <row r="43" spans="1:13" ht="26.25" customHeight="1" thickTop="1" x14ac:dyDescent="0.3">
      <c r="A43" s="32">
        <v>19</v>
      </c>
      <c r="B43" s="37" t="s">
        <v>37</v>
      </c>
      <c r="C43" s="3" t="s">
        <v>7</v>
      </c>
      <c r="D43" s="4"/>
      <c r="E43" s="4"/>
      <c r="F43" s="4">
        <v>1E-3</v>
      </c>
      <c r="G43" s="4"/>
      <c r="H43" s="20"/>
      <c r="I43" s="5"/>
      <c r="J43" s="6"/>
      <c r="K43" s="6"/>
      <c r="L43" s="6"/>
    </row>
    <row r="44" spans="1:13" ht="26.25" thickBot="1" x14ac:dyDescent="0.35">
      <c r="A44" s="33"/>
      <c r="B44" s="35"/>
      <c r="C44" s="7" t="s">
        <v>8</v>
      </c>
      <c r="D44" s="8"/>
      <c r="E44" s="8"/>
      <c r="F44" s="8">
        <f>0.968+18.769</f>
        <v>19.736999999999998</v>
      </c>
      <c r="G44" s="8">
        <f>8.14</f>
        <v>8.14</v>
      </c>
      <c r="H44" s="19">
        <v>128.339</v>
      </c>
      <c r="I44" s="5"/>
      <c r="J44" s="6"/>
      <c r="K44" s="6"/>
      <c r="L44" s="6"/>
      <c r="M44" s="6"/>
    </row>
    <row r="45" spans="1:13" ht="26.25" customHeight="1" thickTop="1" x14ac:dyDescent="0.3">
      <c r="A45" s="32">
        <v>20</v>
      </c>
      <c r="B45" s="34" t="s">
        <v>38</v>
      </c>
      <c r="C45" s="3" t="s">
        <v>7</v>
      </c>
      <c r="D45" s="4"/>
      <c r="E45" s="4"/>
      <c r="F45" s="4"/>
      <c r="G45" s="4"/>
      <c r="H45" s="20"/>
      <c r="I45" s="5"/>
    </row>
    <row r="46" spans="1:13" ht="26.25" thickBot="1" x14ac:dyDescent="0.35">
      <c r="A46" s="33"/>
      <c r="B46" s="35"/>
      <c r="C46" s="7" t="s">
        <v>8</v>
      </c>
      <c r="D46" s="8"/>
      <c r="E46" s="8"/>
      <c r="F46" s="8"/>
      <c r="G46" s="8"/>
      <c r="H46" s="19"/>
      <c r="I46" s="5"/>
    </row>
    <row r="47" spans="1:13" ht="26.25" customHeight="1" thickTop="1" x14ac:dyDescent="0.3">
      <c r="A47" s="32">
        <v>21</v>
      </c>
      <c r="B47" s="34" t="s">
        <v>55</v>
      </c>
      <c r="C47" s="3" t="s">
        <v>7</v>
      </c>
      <c r="D47" s="4">
        <v>0.91100000000000003</v>
      </c>
      <c r="E47" s="4"/>
      <c r="F47" s="4">
        <v>1.6E-2</v>
      </c>
      <c r="G47" s="4">
        <f>0.045</f>
        <v>4.4999999999999998E-2</v>
      </c>
      <c r="H47" s="20"/>
      <c r="I47" s="5"/>
    </row>
    <row r="48" spans="1:13" ht="26.25" thickBot="1" x14ac:dyDescent="0.35">
      <c r="A48" s="33"/>
      <c r="B48" s="35"/>
      <c r="C48" s="7" t="s">
        <v>8</v>
      </c>
      <c r="D48" s="8">
        <f>195.937+1.5</f>
        <v>197.43700000000001</v>
      </c>
      <c r="E48" s="8"/>
      <c r="F48" s="8">
        <f>8.816+205.405</f>
        <v>214.221</v>
      </c>
      <c r="G48" s="8">
        <f>24.582+526.873</f>
        <v>551.45500000000004</v>
      </c>
      <c r="H48" s="19">
        <v>1667.1659999999999</v>
      </c>
      <c r="I48" s="5"/>
    </row>
    <row r="49" spans="1:9" ht="26.25" thickTop="1" x14ac:dyDescent="0.3">
      <c r="A49" s="32">
        <v>22</v>
      </c>
      <c r="B49" s="34" t="s">
        <v>27</v>
      </c>
      <c r="C49" s="3" t="s">
        <v>7</v>
      </c>
      <c r="D49" s="4"/>
      <c r="E49" s="4"/>
      <c r="F49" s="4">
        <v>5.0000000000000001E-3</v>
      </c>
      <c r="G49" s="4">
        <v>2E-3</v>
      </c>
      <c r="H49" s="20"/>
      <c r="I49" s="5"/>
    </row>
    <row r="50" spans="1:9" ht="26.25" thickBot="1" x14ac:dyDescent="0.35">
      <c r="A50" s="33"/>
      <c r="B50" s="35"/>
      <c r="C50" s="7" t="s">
        <v>8</v>
      </c>
      <c r="D50" s="8"/>
      <c r="E50" s="8"/>
      <c r="F50" s="8">
        <f>3.271+100.732</f>
        <v>104.003</v>
      </c>
      <c r="G50" s="8">
        <f>1.09+99.073</f>
        <v>100.163</v>
      </c>
      <c r="H50" s="19">
        <v>237.381</v>
      </c>
      <c r="I50" s="5"/>
    </row>
    <row r="51" spans="1:9" ht="26.25" thickTop="1" x14ac:dyDescent="0.3">
      <c r="A51" s="44">
        <v>23</v>
      </c>
      <c r="B51" s="34" t="s">
        <v>28</v>
      </c>
      <c r="C51" s="3" t="s">
        <v>7</v>
      </c>
      <c r="D51" s="4"/>
      <c r="E51" s="4"/>
      <c r="F51" s="4"/>
      <c r="G51" s="4"/>
      <c r="H51" s="20"/>
      <c r="I51" s="5"/>
    </row>
    <row r="52" spans="1:9" ht="26.25" thickBot="1" x14ac:dyDescent="0.35">
      <c r="A52" s="33"/>
      <c r="B52" s="35"/>
      <c r="C52" s="7" t="s">
        <v>8</v>
      </c>
      <c r="D52" s="8"/>
      <c r="E52" s="8"/>
      <c r="F52" s="8">
        <v>2.5950000000000002</v>
      </c>
      <c r="G52" s="8">
        <v>3.944</v>
      </c>
      <c r="H52" s="19">
        <v>30.190999999999999</v>
      </c>
      <c r="I52" s="5"/>
    </row>
    <row r="53" spans="1:9" ht="26.25" customHeight="1" thickTop="1" x14ac:dyDescent="0.3">
      <c r="A53" s="32">
        <v>24</v>
      </c>
      <c r="B53" s="34" t="s">
        <v>49</v>
      </c>
      <c r="C53" s="3" t="s">
        <v>7</v>
      </c>
      <c r="D53" s="4"/>
      <c r="E53" s="4"/>
      <c r="F53" s="4">
        <v>5.0000000000000001E-3</v>
      </c>
      <c r="G53" s="4">
        <v>8.0000000000000002E-3</v>
      </c>
      <c r="H53" s="20"/>
      <c r="I53" s="5"/>
    </row>
    <row r="54" spans="1:9" ht="26.25" thickBot="1" x14ac:dyDescent="0.35">
      <c r="A54" s="33"/>
      <c r="B54" s="35"/>
      <c r="C54" s="7" t="s">
        <v>8</v>
      </c>
      <c r="D54" s="8"/>
      <c r="E54" s="8"/>
      <c r="F54" s="8">
        <f>4.585+161.591</f>
        <v>166.17600000000002</v>
      </c>
      <c r="G54" s="8">
        <f>4.995+5.641</f>
        <v>10.635999999999999</v>
      </c>
      <c r="H54" s="19">
        <v>4.2359999999999998</v>
      </c>
      <c r="I54" s="5"/>
    </row>
    <row r="55" spans="1:9" ht="26.25" thickTop="1" x14ac:dyDescent="0.3">
      <c r="A55" s="36">
        <v>25</v>
      </c>
      <c r="B55" s="37" t="s">
        <v>30</v>
      </c>
      <c r="C55" s="3" t="s">
        <v>7</v>
      </c>
      <c r="D55" s="4"/>
      <c r="E55" s="4"/>
      <c r="F55" s="4"/>
      <c r="G55" s="4">
        <v>0</v>
      </c>
      <c r="H55" s="20"/>
      <c r="I55" s="5"/>
    </row>
    <row r="56" spans="1:9" ht="26.25" thickBot="1" x14ac:dyDescent="0.35">
      <c r="A56" s="33"/>
      <c r="B56" s="35"/>
      <c r="C56" s="7" t="s">
        <v>8</v>
      </c>
      <c r="D56" s="8"/>
      <c r="E56" s="8"/>
      <c r="F56" s="8">
        <v>193.57300000000001</v>
      </c>
      <c r="G56" s="8">
        <f>0.091+7.822</f>
        <v>7.9130000000000003</v>
      </c>
      <c r="H56" s="19">
        <v>5.5709999999999997</v>
      </c>
      <c r="I56" s="5"/>
    </row>
    <row r="57" spans="1:9" ht="26.25" customHeight="1" thickTop="1" x14ac:dyDescent="0.3">
      <c r="A57" s="36">
        <v>26</v>
      </c>
      <c r="B57" s="34" t="s">
        <v>42</v>
      </c>
      <c r="C57" s="3" t="s">
        <v>7</v>
      </c>
      <c r="D57" s="4"/>
      <c r="E57" s="4"/>
      <c r="F57" s="4"/>
      <c r="G57" s="4"/>
      <c r="H57" s="20"/>
      <c r="I57" s="5"/>
    </row>
    <row r="58" spans="1:9" ht="26.25" thickBot="1" x14ac:dyDescent="0.35">
      <c r="A58" s="33"/>
      <c r="B58" s="35"/>
      <c r="C58" s="7" t="s">
        <v>8</v>
      </c>
      <c r="D58" s="8"/>
      <c r="E58" s="8"/>
      <c r="F58" s="8">
        <v>109.873</v>
      </c>
      <c r="G58" s="8">
        <v>17.001000000000001</v>
      </c>
      <c r="H58" s="19">
        <v>279.30599999999998</v>
      </c>
      <c r="I58" s="5"/>
    </row>
    <row r="59" spans="1:9" ht="26.25" customHeight="1" thickTop="1" x14ac:dyDescent="0.3">
      <c r="A59" s="32">
        <v>27</v>
      </c>
      <c r="B59" s="30" t="s">
        <v>52</v>
      </c>
      <c r="C59" s="3" t="s">
        <v>7</v>
      </c>
      <c r="D59" s="4"/>
      <c r="E59" s="4"/>
      <c r="F59" s="4">
        <v>0.437</v>
      </c>
      <c r="G59" s="4">
        <v>6.0000000000000001E-3</v>
      </c>
      <c r="H59" s="20"/>
      <c r="I59" s="5"/>
    </row>
    <row r="60" spans="1:9" ht="26.25" thickBot="1" x14ac:dyDescent="0.35">
      <c r="A60" s="33"/>
      <c r="B60" s="31"/>
      <c r="C60" s="7" t="s">
        <v>8</v>
      </c>
      <c r="D60" s="8"/>
      <c r="E60" s="8"/>
      <c r="F60" s="8">
        <f>258.672+732.933</f>
        <v>991.60500000000002</v>
      </c>
      <c r="G60" s="8">
        <f>4.017+399.228</f>
        <v>403.245</v>
      </c>
      <c r="H60" s="19">
        <v>1274.0619999999999</v>
      </c>
      <c r="I60" s="5"/>
    </row>
    <row r="61" spans="1:9" ht="26.25" customHeight="1" thickTop="1" x14ac:dyDescent="0.3">
      <c r="A61" s="32">
        <v>28</v>
      </c>
      <c r="B61" s="37" t="s">
        <v>31</v>
      </c>
      <c r="C61" s="3" t="s">
        <v>7</v>
      </c>
      <c r="D61" s="4"/>
      <c r="E61" s="4"/>
      <c r="F61" s="4">
        <v>1.6E-2</v>
      </c>
      <c r="G61" s="4">
        <v>3.0000000000000001E-3</v>
      </c>
      <c r="H61" s="20"/>
      <c r="I61" s="5"/>
    </row>
    <row r="62" spans="1:9" ht="26.25" thickBot="1" x14ac:dyDescent="0.35">
      <c r="A62" s="33"/>
      <c r="B62" s="35"/>
      <c r="C62" s="7" t="s">
        <v>8</v>
      </c>
      <c r="D62" s="8"/>
      <c r="E62" s="8"/>
      <c r="F62" s="8">
        <f>9.198+328.895</f>
        <v>338.09299999999996</v>
      </c>
      <c r="G62" s="8">
        <f>2.517+232.671</f>
        <v>235.18799999999999</v>
      </c>
      <c r="H62" s="19">
        <v>585.38199999999995</v>
      </c>
      <c r="I62" s="5"/>
    </row>
    <row r="63" spans="1:9" ht="26.25" customHeight="1" thickTop="1" x14ac:dyDescent="0.3">
      <c r="A63" s="32">
        <v>29</v>
      </c>
      <c r="B63" s="34" t="s">
        <v>32</v>
      </c>
      <c r="C63" s="3" t="s">
        <v>7</v>
      </c>
      <c r="D63" s="4"/>
      <c r="E63" s="4"/>
      <c r="F63" s="4"/>
      <c r="G63" s="4"/>
      <c r="H63" s="20"/>
      <c r="I63" s="5"/>
    </row>
    <row r="64" spans="1:9" ht="26.25" thickBot="1" x14ac:dyDescent="0.35">
      <c r="A64" s="33"/>
      <c r="B64" s="35"/>
      <c r="C64" s="7" t="s">
        <v>8</v>
      </c>
      <c r="D64" s="8"/>
      <c r="E64" s="8"/>
      <c r="F64" s="8">
        <v>4.34</v>
      </c>
      <c r="G64" s="8">
        <v>2.8580000000000001</v>
      </c>
      <c r="H64" s="19"/>
      <c r="I64" s="5"/>
    </row>
    <row r="65" spans="1:9" ht="26.25" customHeight="1" thickTop="1" x14ac:dyDescent="0.3">
      <c r="A65" s="32">
        <v>30</v>
      </c>
      <c r="B65" s="37" t="s">
        <v>33</v>
      </c>
      <c r="C65" s="3" t="s">
        <v>7</v>
      </c>
      <c r="D65" s="4"/>
      <c r="E65" s="4"/>
      <c r="F65" s="4">
        <v>5.0999999999999997E-2</v>
      </c>
      <c r="G65" s="4"/>
      <c r="H65" s="20"/>
      <c r="I65" s="5"/>
    </row>
    <row r="66" spans="1:9" ht="26.25" thickBot="1" x14ac:dyDescent="0.35">
      <c r="A66" s="33"/>
      <c r="B66" s="35"/>
      <c r="C66" s="7" t="s">
        <v>8</v>
      </c>
      <c r="D66" s="8"/>
      <c r="E66" s="8"/>
      <c r="F66" s="8">
        <f>29.024+779.599</f>
        <v>808.62300000000005</v>
      </c>
      <c r="G66" s="8">
        <v>251.441</v>
      </c>
      <c r="H66" s="19">
        <v>1678.124</v>
      </c>
      <c r="I66" s="5"/>
    </row>
    <row r="67" spans="1:9" ht="26.25" customHeight="1" thickTop="1" x14ac:dyDescent="0.3">
      <c r="A67" s="44">
        <v>31</v>
      </c>
      <c r="B67" s="37" t="s">
        <v>34</v>
      </c>
      <c r="C67" s="3" t="s">
        <v>7</v>
      </c>
      <c r="D67" s="4"/>
      <c r="E67" s="4"/>
      <c r="F67" s="4"/>
      <c r="G67" s="4"/>
      <c r="H67" s="20"/>
      <c r="I67" s="5"/>
    </row>
    <row r="68" spans="1:9" ht="26.25" thickBot="1" x14ac:dyDescent="0.35">
      <c r="A68" s="33"/>
      <c r="B68" s="35"/>
      <c r="C68" s="7" t="s">
        <v>8</v>
      </c>
      <c r="D68" s="8"/>
      <c r="E68" s="8"/>
      <c r="F68" s="9">
        <v>5.9980000000000002</v>
      </c>
      <c r="G68" s="9">
        <v>3.3450000000000002</v>
      </c>
      <c r="H68" s="19">
        <v>39.947000000000003</v>
      </c>
      <c r="I68" s="5"/>
    </row>
    <row r="69" spans="1:9" ht="26.25" customHeight="1" thickTop="1" x14ac:dyDescent="0.3">
      <c r="A69" s="32">
        <v>32</v>
      </c>
      <c r="B69" s="30" t="s">
        <v>43</v>
      </c>
      <c r="C69" s="3" t="s">
        <v>7</v>
      </c>
      <c r="D69" s="4"/>
      <c r="E69" s="4"/>
      <c r="F69" s="4"/>
      <c r="G69" s="4"/>
      <c r="H69" s="20"/>
      <c r="I69" s="5"/>
    </row>
    <row r="70" spans="1:9" ht="26.25" thickBot="1" x14ac:dyDescent="0.35">
      <c r="A70" s="33"/>
      <c r="B70" s="31"/>
      <c r="C70" s="7" t="s">
        <v>8</v>
      </c>
      <c r="D70" s="8"/>
      <c r="E70" s="8"/>
      <c r="F70" s="8"/>
      <c r="G70" s="8">
        <v>0.92900000000000005</v>
      </c>
      <c r="H70" s="21">
        <v>10.608000000000001</v>
      </c>
      <c r="I70" s="5"/>
    </row>
    <row r="71" spans="1:9" ht="26.25" customHeight="1" thickTop="1" x14ac:dyDescent="0.3">
      <c r="A71" s="36">
        <v>33</v>
      </c>
      <c r="B71" s="37" t="s">
        <v>41</v>
      </c>
      <c r="C71" s="3" t="s">
        <v>7</v>
      </c>
      <c r="D71" s="4"/>
      <c r="E71" s="4"/>
      <c r="F71" s="4"/>
      <c r="G71" s="4"/>
      <c r="H71" s="20"/>
      <c r="I71" s="5"/>
    </row>
    <row r="72" spans="1:9" ht="26.25" thickBot="1" x14ac:dyDescent="0.35">
      <c r="A72" s="33"/>
      <c r="B72" s="35"/>
      <c r="C72" s="7" t="s">
        <v>8</v>
      </c>
      <c r="D72" s="8"/>
      <c r="E72" s="8"/>
      <c r="F72" s="8">
        <f>18.93</f>
        <v>18.93</v>
      </c>
      <c r="G72" s="8">
        <f>0.38</f>
        <v>0.38</v>
      </c>
      <c r="H72" s="19">
        <v>25.672000000000001</v>
      </c>
      <c r="I72" s="5"/>
    </row>
    <row r="73" spans="1:9" ht="26.25" customHeight="1" thickTop="1" x14ac:dyDescent="0.3">
      <c r="A73" s="36">
        <v>34</v>
      </c>
      <c r="B73" s="38" t="s">
        <v>17</v>
      </c>
      <c r="C73" s="10" t="s">
        <v>7</v>
      </c>
      <c r="D73" s="4"/>
      <c r="E73" s="4">
        <v>1.05</v>
      </c>
      <c r="F73" s="4">
        <v>0.44800000000000001</v>
      </c>
      <c r="G73" s="4">
        <v>7.0999999999999994E-2</v>
      </c>
      <c r="H73" s="20"/>
      <c r="I73" s="5"/>
    </row>
    <row r="74" spans="1:9" ht="26.25" thickBot="1" x14ac:dyDescent="0.35">
      <c r="A74" s="33"/>
      <c r="B74" s="35"/>
      <c r="C74" s="7" t="s">
        <v>8</v>
      </c>
      <c r="D74" s="8">
        <v>53.997999999999998</v>
      </c>
      <c r="E74" s="8">
        <f>271.514+69.594</f>
        <v>341.108</v>
      </c>
      <c r="F74" s="8">
        <f>266.05+2543.981</f>
        <v>2810.0310000000004</v>
      </c>
      <c r="G74" s="8">
        <f>44.146+1174.303</f>
        <v>1218.4490000000001</v>
      </c>
      <c r="H74" s="19">
        <v>4530.8</v>
      </c>
      <c r="I74" s="5"/>
    </row>
    <row r="75" spans="1:9" ht="26.25" thickTop="1" x14ac:dyDescent="0.3">
      <c r="A75" s="32">
        <v>35</v>
      </c>
      <c r="B75" s="37" t="s">
        <v>20</v>
      </c>
      <c r="C75" s="3" t="s">
        <v>7</v>
      </c>
      <c r="D75" s="4"/>
      <c r="E75" s="4"/>
      <c r="F75" s="4">
        <v>1.7000000000000001E-2</v>
      </c>
      <c r="G75" s="4"/>
      <c r="H75" s="20"/>
      <c r="I75" s="5"/>
    </row>
    <row r="76" spans="1:9" ht="26.25" thickBot="1" x14ac:dyDescent="0.35">
      <c r="A76" s="33"/>
      <c r="B76" s="35"/>
      <c r="C76" s="7" t="s">
        <v>8</v>
      </c>
      <c r="D76" s="8"/>
      <c r="E76" s="8"/>
      <c r="F76" s="8">
        <f>12.371+932.183</f>
        <v>944.55399999999997</v>
      </c>
      <c r="G76" s="8">
        <f>178.178</f>
        <v>178.178</v>
      </c>
      <c r="H76" s="19">
        <v>1083.9659999999999</v>
      </c>
      <c r="I76" s="5"/>
    </row>
    <row r="77" spans="1:9" ht="26.25" customHeight="1" thickTop="1" x14ac:dyDescent="0.3">
      <c r="A77" s="32">
        <v>36</v>
      </c>
      <c r="B77" s="34" t="s">
        <v>39</v>
      </c>
      <c r="C77" s="3" t="s">
        <v>7</v>
      </c>
      <c r="D77" s="4"/>
      <c r="E77" s="4"/>
      <c r="F77" s="4">
        <v>1.6E-2</v>
      </c>
      <c r="G77" s="4">
        <v>1.4999999999999999E-2</v>
      </c>
      <c r="H77" s="20"/>
      <c r="I77" s="5"/>
    </row>
    <row r="78" spans="1:9" ht="26.25" thickBot="1" x14ac:dyDescent="0.35">
      <c r="A78" s="33"/>
      <c r="B78" s="35"/>
      <c r="C78" s="7" t="s">
        <v>8</v>
      </c>
      <c r="D78" s="11">
        <v>14.939</v>
      </c>
      <c r="E78" s="11">
        <v>0.6</v>
      </c>
      <c r="F78" s="11">
        <f>11.177+1118.816</f>
        <v>1129.9929999999999</v>
      </c>
      <c r="G78" s="11">
        <f>10.503+110.505</f>
        <v>121.008</v>
      </c>
      <c r="H78" s="19">
        <v>980.78200000000004</v>
      </c>
      <c r="I78" s="5"/>
    </row>
    <row r="79" spans="1:9" ht="26.25" thickTop="1" x14ac:dyDescent="0.3">
      <c r="A79" s="32">
        <v>37</v>
      </c>
      <c r="B79" s="34" t="s">
        <v>29</v>
      </c>
      <c r="C79" s="3" t="s">
        <v>7</v>
      </c>
      <c r="D79" s="4"/>
      <c r="E79" s="4"/>
      <c r="F79" s="4">
        <v>6.0000000000000001E-3</v>
      </c>
      <c r="G79" s="4">
        <v>6.0000000000000001E-3</v>
      </c>
      <c r="H79" s="20"/>
      <c r="I79" s="5"/>
    </row>
    <row r="80" spans="1:9" ht="26.25" thickBot="1" x14ac:dyDescent="0.35">
      <c r="A80" s="33"/>
      <c r="B80" s="35"/>
      <c r="C80" s="7" t="s">
        <v>8</v>
      </c>
      <c r="D80" s="8"/>
      <c r="E80" s="8"/>
      <c r="F80" s="8">
        <f>4.061+34.152</f>
        <v>38.213000000000001</v>
      </c>
      <c r="G80" s="8">
        <f>4.561+43.679</f>
        <v>48.24</v>
      </c>
      <c r="H80" s="19">
        <v>203.648</v>
      </c>
      <c r="I80" s="5"/>
    </row>
    <row r="81" spans="1:9" ht="26.25" thickTop="1" x14ac:dyDescent="0.3">
      <c r="A81" s="32">
        <v>38</v>
      </c>
      <c r="B81" s="34" t="s">
        <v>36</v>
      </c>
      <c r="C81" s="3" t="s">
        <v>7</v>
      </c>
      <c r="D81" s="4"/>
      <c r="E81" s="4"/>
      <c r="F81" s="4">
        <v>1.7000000000000001E-2</v>
      </c>
      <c r="G81" s="4">
        <v>4.0000000000000001E-3</v>
      </c>
      <c r="H81" s="20"/>
      <c r="I81" s="5"/>
    </row>
    <row r="82" spans="1:9" ht="26.25" thickBot="1" x14ac:dyDescent="0.35">
      <c r="A82" s="33"/>
      <c r="B82" s="35"/>
      <c r="C82" s="7" t="s">
        <v>8</v>
      </c>
      <c r="D82" s="8"/>
      <c r="E82" s="8"/>
      <c r="F82" s="8">
        <f>10.455+274.405</f>
        <v>284.85999999999996</v>
      </c>
      <c r="G82" s="8">
        <f>2.224+464.295</f>
        <v>466.51900000000001</v>
      </c>
      <c r="H82" s="19">
        <v>1635.2639999999999</v>
      </c>
      <c r="I82" s="5"/>
    </row>
    <row r="83" spans="1:9" ht="26.25" customHeight="1" thickTop="1" x14ac:dyDescent="0.3">
      <c r="A83" s="44">
        <v>39</v>
      </c>
      <c r="B83" s="34" t="s">
        <v>35</v>
      </c>
      <c r="C83" s="3" t="s">
        <v>7</v>
      </c>
      <c r="D83" s="4"/>
      <c r="E83" s="4"/>
      <c r="F83" s="4">
        <v>1.0999999999999999E-2</v>
      </c>
      <c r="G83" s="4"/>
      <c r="H83" s="20"/>
      <c r="I83" s="5"/>
    </row>
    <row r="84" spans="1:9" ht="26.25" thickBot="1" x14ac:dyDescent="0.35">
      <c r="A84" s="33"/>
      <c r="B84" s="35"/>
      <c r="C84" s="7" t="s">
        <v>8</v>
      </c>
      <c r="D84" s="8">
        <v>1.8380000000000001</v>
      </c>
      <c r="E84" s="8">
        <v>20.408999999999999</v>
      </c>
      <c r="F84" s="8">
        <f>6.89+633.909</f>
        <v>640.79899999999998</v>
      </c>
      <c r="G84" s="8">
        <v>538.19200000000001</v>
      </c>
      <c r="H84" s="19">
        <v>2162.4479999999999</v>
      </c>
      <c r="I84" s="5"/>
    </row>
    <row r="85" spans="1:9" ht="26.25" customHeight="1" thickTop="1" x14ac:dyDescent="0.3">
      <c r="A85" s="32">
        <v>40</v>
      </c>
      <c r="B85" s="34" t="s">
        <v>56</v>
      </c>
      <c r="C85" s="3" t="s">
        <v>7</v>
      </c>
      <c r="D85" s="4">
        <v>6.2969999999999997</v>
      </c>
      <c r="E85" s="4"/>
      <c r="F85" s="4"/>
      <c r="G85" s="4"/>
      <c r="H85" s="20"/>
      <c r="I85" s="5"/>
    </row>
    <row r="86" spans="1:9" ht="26.25" customHeight="1" thickBot="1" x14ac:dyDescent="0.35">
      <c r="A86" s="33"/>
      <c r="B86" s="35"/>
      <c r="C86" s="7" t="s">
        <v>8</v>
      </c>
      <c r="D86" s="8">
        <v>3551.393</v>
      </c>
      <c r="E86" s="8"/>
      <c r="F86" s="8"/>
      <c r="G86" s="8"/>
      <c r="H86" s="19"/>
      <c r="I86" s="5"/>
    </row>
    <row r="87" spans="1:9" ht="67.5" customHeight="1" thickTop="1" x14ac:dyDescent="0.3">
      <c r="A87" s="14"/>
      <c r="B87" s="28" t="s">
        <v>53</v>
      </c>
      <c r="C87" s="28"/>
      <c r="D87" s="28"/>
      <c r="E87" s="28"/>
      <c r="F87" s="28"/>
      <c r="G87" s="28"/>
      <c r="H87" s="28"/>
      <c r="I87" s="5"/>
    </row>
    <row r="88" spans="1:9" ht="65.25" customHeight="1" x14ac:dyDescent="0.3">
      <c r="A88" s="14"/>
      <c r="B88" s="29" t="s">
        <v>54</v>
      </c>
      <c r="C88" s="29"/>
      <c r="D88" s="29"/>
      <c r="E88" s="29"/>
      <c r="F88" s="29"/>
      <c r="G88" s="29"/>
      <c r="H88" s="29"/>
      <c r="I88" s="5"/>
    </row>
    <row r="89" spans="1:9" ht="39.75" customHeight="1" x14ac:dyDescent="0.3">
      <c r="D89" s="5"/>
      <c r="E89" s="5"/>
      <c r="F89" s="5"/>
      <c r="G89" s="5"/>
      <c r="H89" s="5"/>
      <c r="I89" s="5"/>
    </row>
    <row r="90" spans="1:9" x14ac:dyDescent="0.3">
      <c r="I90" s="5"/>
    </row>
    <row r="91" spans="1:9" s="14" customFormat="1" ht="21.75" customHeight="1" x14ac:dyDescent="0.3">
      <c r="A91" s="2"/>
      <c r="B91" s="2"/>
      <c r="C91" s="2"/>
      <c r="D91" s="15"/>
      <c r="E91" s="15"/>
      <c r="F91" s="15"/>
      <c r="G91" s="15"/>
      <c r="H91" s="15"/>
      <c r="I91" s="5"/>
    </row>
    <row r="92" spans="1:9" s="14" customFormat="1" ht="25.5" customHeight="1" x14ac:dyDescent="0.3">
      <c r="A92" s="2"/>
      <c r="B92" s="2"/>
      <c r="C92" s="2"/>
      <c r="D92" s="15"/>
      <c r="E92" s="15"/>
      <c r="F92" s="15"/>
      <c r="G92" s="15"/>
      <c r="H92" s="15"/>
      <c r="I92" s="5"/>
    </row>
    <row r="93" spans="1:9" x14ac:dyDescent="0.3">
      <c r="I93" s="5"/>
    </row>
    <row r="94" spans="1:9" x14ac:dyDescent="0.3">
      <c r="I94" s="16"/>
    </row>
    <row r="95" spans="1:9" x14ac:dyDescent="0.3">
      <c r="I95" s="5"/>
    </row>
  </sheetData>
  <mergeCells count="89">
    <mergeCell ref="A9:A10"/>
    <mergeCell ref="B9:B10"/>
    <mergeCell ref="A11:A12"/>
    <mergeCell ref="B11:B12"/>
    <mergeCell ref="A1:H1"/>
    <mergeCell ref="A2:A4"/>
    <mergeCell ref="B2:B4"/>
    <mergeCell ref="C2:C4"/>
    <mergeCell ref="D2:H2"/>
    <mergeCell ref="D3:G3"/>
    <mergeCell ref="H3:H4"/>
    <mergeCell ref="A19:A20"/>
    <mergeCell ref="B19:B20"/>
    <mergeCell ref="A21:A22"/>
    <mergeCell ref="B21:B22"/>
    <mergeCell ref="A15:A16"/>
    <mergeCell ref="B15:B16"/>
    <mergeCell ref="A17:A18"/>
    <mergeCell ref="B17:B18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43:A44"/>
    <mergeCell ref="B43:B44"/>
    <mergeCell ref="A39:A40"/>
    <mergeCell ref="B39:B40"/>
    <mergeCell ref="A41:A42"/>
    <mergeCell ref="B41:B42"/>
    <mergeCell ref="A45:A46"/>
    <mergeCell ref="B45:B46"/>
    <mergeCell ref="A47:A48"/>
    <mergeCell ref="B47:B48"/>
    <mergeCell ref="A49:A50"/>
    <mergeCell ref="B49:B50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65:A66"/>
    <mergeCell ref="B65:B66"/>
    <mergeCell ref="A5:A8"/>
    <mergeCell ref="B5:B8"/>
    <mergeCell ref="A83:A84"/>
    <mergeCell ref="B83:B84"/>
    <mergeCell ref="A75:A76"/>
    <mergeCell ref="B75:B76"/>
    <mergeCell ref="A77:A78"/>
    <mergeCell ref="B77:B78"/>
    <mergeCell ref="A79:A80"/>
    <mergeCell ref="B79:B80"/>
    <mergeCell ref="A67:A68"/>
    <mergeCell ref="B67:B68"/>
    <mergeCell ref="A57:A58"/>
    <mergeCell ref="B57:B58"/>
    <mergeCell ref="B87:H87"/>
    <mergeCell ref="B88:H88"/>
    <mergeCell ref="B13:B14"/>
    <mergeCell ref="A13:A14"/>
    <mergeCell ref="A81:A82"/>
    <mergeCell ref="B81:B82"/>
    <mergeCell ref="A85:A86"/>
    <mergeCell ref="B85:B86"/>
    <mergeCell ref="A69:A70"/>
    <mergeCell ref="B69:B70"/>
    <mergeCell ref="A71:A72"/>
    <mergeCell ref="B71:B72"/>
    <mergeCell ref="A73:A74"/>
    <mergeCell ref="B73:B74"/>
    <mergeCell ref="A63:A64"/>
    <mergeCell ref="B63:B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2016-05-06T13:21:06Z</dcterms:modified>
</cp:coreProperties>
</file>