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октябрь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  <c r="F86" i="7" l="1"/>
  <c r="G84" i="7"/>
  <c r="F84" i="7"/>
  <c r="G82" i="7"/>
  <c r="F82" i="7"/>
  <c r="G80" i="7"/>
  <c r="F80" i="7"/>
  <c r="F78" i="7"/>
  <c r="G76" i="7"/>
  <c r="F76" i="7"/>
  <c r="E76" i="7"/>
  <c r="G46" i="7"/>
  <c r="G12" i="7"/>
  <c r="F12" i="7"/>
  <c r="F70" i="7"/>
  <c r="F68" i="7"/>
  <c r="G64" i="7"/>
  <c r="F64" i="7"/>
  <c r="G62" i="7"/>
  <c r="F62" i="7"/>
  <c r="G58" i="7"/>
  <c r="F58" i="7"/>
  <c r="F56" i="7"/>
  <c r="F54" i="7"/>
  <c r="G52" i="7"/>
  <c r="F52" i="7"/>
  <c r="G50" i="7"/>
  <c r="F50" i="7"/>
  <c r="D50" i="7"/>
  <c r="G38" i="7"/>
  <c r="F38" i="7"/>
  <c r="G36" i="7"/>
  <c r="F36" i="7"/>
  <c r="F24" i="7"/>
  <c r="G20" i="7"/>
  <c r="F18" i="7"/>
  <c r="D10" i="7"/>
</calcChain>
</file>

<file path=xl/sharedStrings.xml><?xml version="1.0" encoding="utf-8"?>
<sst xmlns="http://schemas.openxmlformats.org/spreadsheetml/2006/main" count="137" uniqueCount="57">
  <si>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</si>
  <si>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</si>
  <si>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</si>
  <si>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</si>
  <si>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</si>
  <si>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</si>
  <si>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</si>
  <si>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</si>
  <si>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</si>
  <si>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</si>
  <si>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</si>
  <si>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</si>
  <si>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</si>
  <si>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</si>
  <si>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</si>
  <si>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</si>
  <si>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</si>
  <si>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</si>
  <si>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</si>
  <si>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</si>
  <si>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</si>
  <si>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</si>
  <si>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</si>
  <si>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</si>
  <si>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</si>
  <si>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</si>
  <si>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</si>
  <si>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</si>
  <si>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</si>
  <si>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</si>
  <si>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</si>
  <si>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</si>
  <si>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</si>
  <si>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</si>
  <si>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</si>
  <si>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</si>
  <si>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</si>
  <si>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</si>
  <si>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</si>
  <si>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</si>
  <si>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</si>
  <si>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</si>
  <si>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</si>
  <si>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</si>
  <si>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</si>
  <si>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</si>
  <si>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</si>
  <si>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</si>
  <si>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</si>
  <si>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</si>
  <si>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ООО «Поморская лесопильная компания»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</si>
  <si>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октябрь 2015 года.</t>
  </si>
  <si>
    <r>
      <t>Филиал ПАО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</si>
  <si>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</si>
  <si>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</si>
  <si>
    <t>Филиал ПАО «ФСК ЕЭС»
МЭС Северо-Запада</t>
  </si>
  <si>
    <t>АО «ПО «Севмаш»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</si>
</sst>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000"/>
    <numFmt numFmtId="167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44" zoomScaleNormal="100" workbookViewId="0">
      <selection activeCell="B51" sqref="B51:B52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thickBot="1" x14ac:dyDescent="0.35">
      <c r="A1" s="39" t="s">
        <v>51</v>
      </c>
      <c r="B1" s="39"/>
      <c r="C1" s="39"/>
      <c r="D1" s="39"/>
      <c r="E1" s="39"/>
      <c r="F1" s="39"/>
      <c r="G1" s="39"/>
      <c r="H1" s="39"/>
    </row>
    <row r="2" spans="1:10" ht="15" customHeight="1" x14ac:dyDescent="0.3">
      <c r="A2" s="40" t="s">
        <v>3</v>
      </c>
      <c r="B2" s="43" t="s">
        <v>4</v>
      </c>
      <c r="C2" s="46" t="s">
        <v>9</v>
      </c>
      <c r="D2" s="47" t="s">
        <v>10</v>
      </c>
      <c r="E2" s="48"/>
      <c r="F2" s="48"/>
      <c r="G2" s="48"/>
      <c r="H2" s="49"/>
    </row>
    <row r="3" spans="1:10" ht="15" customHeight="1" x14ac:dyDescent="0.3">
      <c r="A3" s="41"/>
      <c r="B3" s="44"/>
      <c r="C3" s="44"/>
      <c r="D3" s="50" t="s">
        <v>5</v>
      </c>
      <c r="E3" s="51"/>
      <c r="F3" s="51"/>
      <c r="G3" s="51"/>
      <c r="H3" s="52" t="s">
        <v>6</v>
      </c>
    </row>
    <row r="4" spans="1:10" ht="15" customHeight="1" thickBot="1" x14ac:dyDescent="0.35">
      <c r="A4" s="42"/>
      <c r="B4" s="45"/>
      <c r="C4" s="45"/>
      <c r="D4" s="17" t="s">
        <v>0</v>
      </c>
      <c r="E4" s="17" t="s">
        <v>46</v>
      </c>
      <c r="F4" s="17" t="s">
        <v>1</v>
      </c>
      <c r="G4" s="17" t="s">
        <v>2</v>
      </c>
      <c r="H4" s="53"/>
    </row>
    <row r="5" spans="1:10" ht="35.1" customHeight="1" thickTop="1" x14ac:dyDescent="0.3">
      <c r="A5" s="31">
        <v>1</v>
      </c>
      <c r="B5" s="58" t="s">
        <v>52</v>
      </c>
      <c r="C5" s="12" t="s">
        <v>47</v>
      </c>
      <c r="D5" s="4">
        <v>16.593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56"/>
      <c r="B6" s="59"/>
      <c r="C6" s="12" t="s">
        <v>40</v>
      </c>
      <c r="D6" s="13">
        <v>45.896000000000001</v>
      </c>
      <c r="E6" s="13"/>
      <c r="F6" s="13"/>
      <c r="G6" s="13">
        <v>3.9249999999999998</v>
      </c>
      <c r="H6" s="22"/>
      <c r="I6" s="5"/>
    </row>
    <row r="7" spans="1:10" ht="26.25" customHeight="1" x14ac:dyDescent="0.3">
      <c r="A7" s="56"/>
      <c r="B7" s="59"/>
      <c r="C7" s="10" t="s">
        <v>7</v>
      </c>
      <c r="D7" s="9">
        <v>29.443000000000001</v>
      </c>
      <c r="E7" s="9">
        <v>4.04</v>
      </c>
      <c r="F7" s="9">
        <v>7.6289999999999996</v>
      </c>
      <c r="G7" s="9">
        <v>0.502</v>
      </c>
      <c r="H7" s="18"/>
      <c r="I7" s="5"/>
    </row>
    <row r="8" spans="1:10" ht="26.25" customHeight="1" thickBot="1" x14ac:dyDescent="0.35">
      <c r="A8" s="57"/>
      <c r="B8" s="60"/>
      <c r="C8" s="23" t="s">
        <v>8</v>
      </c>
      <c r="D8" s="24">
        <f>12239.04+2253.105</f>
        <v>14492.145</v>
      </c>
      <c r="E8" s="24">
        <f>2643.014+865.673</f>
        <v>3508.6869999999999</v>
      </c>
      <c r="F8" s="24">
        <f>4410.762+17805.161</f>
        <v>22215.922999999999</v>
      </c>
      <c r="G8" s="24">
        <f>254.892+13219.462</f>
        <v>13474.353999999999</v>
      </c>
      <c r="H8" s="25">
        <v>56478.286999999997</v>
      </c>
      <c r="I8" s="5"/>
    </row>
    <row r="9" spans="1:10" ht="24.95" customHeight="1" x14ac:dyDescent="0.3">
      <c r="A9" s="35">
        <v>2</v>
      </c>
      <c r="B9" s="36" t="s">
        <v>18</v>
      </c>
      <c r="C9" s="10" t="s">
        <v>7</v>
      </c>
      <c r="D9" s="9">
        <v>3.2549999999999999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32"/>
      <c r="B10" s="37"/>
      <c r="C10" s="7" t="s">
        <v>8</v>
      </c>
      <c r="D10" s="8">
        <f>1793.083+233.635</f>
        <v>2026.7180000000001</v>
      </c>
      <c r="E10" s="8"/>
      <c r="F10" s="8">
        <v>28.933</v>
      </c>
      <c r="G10" s="8"/>
      <c r="H10" s="19">
        <v>3.88</v>
      </c>
      <c r="I10" s="5"/>
    </row>
    <row r="11" spans="1:10" ht="24.95" customHeight="1" thickTop="1" x14ac:dyDescent="0.3">
      <c r="A11" s="31">
        <v>3</v>
      </c>
      <c r="B11" s="38" t="s">
        <v>11</v>
      </c>
      <c r="C11" s="3" t="s">
        <v>7</v>
      </c>
      <c r="D11" s="4"/>
      <c r="E11" s="4"/>
      <c r="F11" s="4">
        <v>3.714</v>
      </c>
      <c r="G11" s="4">
        <v>3.6999999999999998E-2</v>
      </c>
      <c r="H11" s="20"/>
      <c r="I11" s="5"/>
    </row>
    <row r="12" spans="1:10" ht="24.95" customHeight="1" thickBot="1" x14ac:dyDescent="0.35">
      <c r="A12" s="32"/>
      <c r="B12" s="37"/>
      <c r="C12" s="7" t="s">
        <v>8</v>
      </c>
      <c r="D12" s="8"/>
      <c r="E12" s="8">
        <v>65.603999999999999</v>
      </c>
      <c r="F12" s="8">
        <f>1991.459+2258.82</f>
        <v>4250.2790000000005</v>
      </c>
      <c r="G12" s="8">
        <f>21.99+795.55</f>
        <v>817.54</v>
      </c>
      <c r="H12" s="19">
        <v>103.90600000000001</v>
      </c>
      <c r="I12" s="5"/>
    </row>
    <row r="13" spans="1:10" ht="24.95" customHeight="1" thickTop="1" x14ac:dyDescent="0.3">
      <c r="A13" s="31">
        <v>4</v>
      </c>
      <c r="B13" s="33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32"/>
      <c r="B14" s="34"/>
      <c r="C14" s="7" t="s">
        <v>8</v>
      </c>
      <c r="D14" s="8"/>
      <c r="E14" s="8">
        <v>11.904</v>
      </c>
      <c r="F14" s="8">
        <v>4.1929999999999996</v>
      </c>
      <c r="G14" s="8"/>
      <c r="H14" s="19">
        <v>10.307</v>
      </c>
      <c r="I14" s="5"/>
    </row>
    <row r="15" spans="1:10" ht="24.95" customHeight="1" thickTop="1" x14ac:dyDescent="0.3">
      <c r="A15" s="31">
        <v>5</v>
      </c>
      <c r="B15" s="33" t="s">
        <v>50</v>
      </c>
      <c r="C15" s="3" t="s">
        <v>7</v>
      </c>
      <c r="D15" s="4"/>
      <c r="E15" s="4"/>
      <c r="F15" s="4"/>
      <c r="G15" s="4"/>
      <c r="H15" s="20"/>
      <c r="I15" s="5"/>
    </row>
    <row r="16" spans="1:10" ht="24.95" customHeight="1" thickBot="1" x14ac:dyDescent="0.35">
      <c r="A16" s="32"/>
      <c r="B16" s="34"/>
      <c r="C16" s="7" t="s">
        <v>8</v>
      </c>
      <c r="D16" s="8"/>
      <c r="E16" s="8"/>
      <c r="F16" s="8">
        <v>31.509</v>
      </c>
      <c r="G16" s="8">
        <v>16.059999999999999</v>
      </c>
      <c r="H16" s="19">
        <v>18.343</v>
      </c>
      <c r="I16" s="5"/>
    </row>
    <row r="17" spans="1:9" ht="26.25" thickTop="1" x14ac:dyDescent="0.3">
      <c r="A17" s="31">
        <v>6</v>
      </c>
      <c r="B17" s="33" t="s">
        <v>13</v>
      </c>
      <c r="C17" s="3" t="s">
        <v>7</v>
      </c>
      <c r="D17" s="4"/>
      <c r="E17" s="4"/>
      <c r="F17" s="4">
        <v>6.0000000000000001E-3</v>
      </c>
      <c r="G17" s="4"/>
      <c r="H17" s="20"/>
      <c r="I17" s="5"/>
    </row>
    <row r="18" spans="1:9" ht="26.25" thickBot="1" x14ac:dyDescent="0.35">
      <c r="A18" s="32"/>
      <c r="B18" s="34"/>
      <c r="C18" s="7" t="s">
        <v>8</v>
      </c>
      <c r="D18" s="8"/>
      <c r="E18" s="8"/>
      <c r="F18" s="8">
        <f>3.844+139.287</f>
        <v>143.131</v>
      </c>
      <c r="G18" s="8"/>
      <c r="H18" s="19">
        <v>4.9269999999999996</v>
      </c>
      <c r="I18" s="5"/>
    </row>
    <row r="19" spans="1:9" ht="26.25" thickTop="1" x14ac:dyDescent="0.3">
      <c r="A19" s="55">
        <v>7</v>
      </c>
      <c r="B19" s="54" t="s">
        <v>14</v>
      </c>
      <c r="C19" s="3" t="s">
        <v>7</v>
      </c>
      <c r="D19" s="4"/>
      <c r="E19" s="4"/>
      <c r="F19" s="4"/>
      <c r="G19" s="4">
        <v>1E-3</v>
      </c>
      <c r="H19" s="20"/>
      <c r="I19" s="5"/>
    </row>
    <row r="20" spans="1:9" ht="26.25" thickBot="1" x14ac:dyDescent="0.35">
      <c r="A20" s="32"/>
      <c r="B20" s="37"/>
      <c r="C20" s="7" t="s">
        <v>8</v>
      </c>
      <c r="D20" s="8"/>
      <c r="E20" s="8"/>
      <c r="F20" s="8">
        <v>193.87200000000001</v>
      </c>
      <c r="G20" s="8">
        <f>0.993+118.261</f>
        <v>119.25399999999999</v>
      </c>
      <c r="H20" s="19">
        <v>93.81</v>
      </c>
      <c r="I20" s="5"/>
    </row>
    <row r="21" spans="1:9" ht="26.25" customHeight="1" thickTop="1" x14ac:dyDescent="0.3">
      <c r="A21" s="31">
        <v>8</v>
      </c>
      <c r="B21" s="38" t="s">
        <v>15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32"/>
      <c r="B22" s="37"/>
      <c r="C22" s="7" t="s">
        <v>8</v>
      </c>
      <c r="D22" s="8"/>
      <c r="E22" s="8"/>
      <c r="F22" s="8">
        <v>75.36</v>
      </c>
      <c r="G22" s="8"/>
      <c r="H22" s="19"/>
      <c r="I22" s="5"/>
    </row>
    <row r="23" spans="1:9" ht="26.25" customHeight="1" thickTop="1" x14ac:dyDescent="0.3">
      <c r="A23" s="35">
        <v>9</v>
      </c>
      <c r="B23" s="54" t="s">
        <v>16</v>
      </c>
      <c r="C23" s="3" t="s">
        <v>7</v>
      </c>
      <c r="D23" s="4"/>
      <c r="E23" s="4"/>
      <c r="F23" s="4"/>
      <c r="G23" s="4"/>
      <c r="H23" s="20"/>
      <c r="I23" s="5"/>
    </row>
    <row r="24" spans="1:9" ht="26.25" thickBot="1" x14ac:dyDescent="0.35">
      <c r="A24" s="32"/>
      <c r="B24" s="37"/>
      <c r="C24" s="7" t="s">
        <v>8</v>
      </c>
      <c r="D24" s="8"/>
      <c r="E24" s="8"/>
      <c r="F24" s="8">
        <f>115.556</f>
        <v>115.556</v>
      </c>
      <c r="G24" s="8">
        <v>160.773</v>
      </c>
      <c r="H24" s="19">
        <v>30.445</v>
      </c>
      <c r="I24" s="5"/>
    </row>
    <row r="25" spans="1:9" ht="26.25" customHeight="1" thickTop="1" x14ac:dyDescent="0.3">
      <c r="A25" s="35">
        <v>10</v>
      </c>
      <c r="B25" s="54" t="s">
        <v>48</v>
      </c>
      <c r="C25" s="3" t="s">
        <v>7</v>
      </c>
      <c r="D25" s="28"/>
      <c r="E25" s="28"/>
      <c r="F25" s="28"/>
      <c r="G25" s="28"/>
      <c r="H25" s="29"/>
      <c r="I25" s="30"/>
    </row>
    <row r="26" spans="1:9" ht="26.25" thickBot="1" x14ac:dyDescent="0.35">
      <c r="A26" s="32"/>
      <c r="B26" s="37"/>
      <c r="C26" s="7" t="s">
        <v>8</v>
      </c>
      <c r="D26" s="26"/>
      <c r="E26" s="26"/>
      <c r="F26" s="26">
        <v>262.44319999999999</v>
      </c>
      <c r="G26" s="26">
        <v>55.833480000000002</v>
      </c>
      <c r="H26" s="27">
        <v>146.64776000000001</v>
      </c>
      <c r="I26" s="30"/>
    </row>
    <row r="27" spans="1:9" ht="26.25" thickTop="1" x14ac:dyDescent="0.3">
      <c r="A27" s="31">
        <v>11</v>
      </c>
      <c r="B27" s="54" t="s">
        <v>19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32"/>
      <c r="B28" s="37"/>
      <c r="C28" s="7" t="s">
        <v>8</v>
      </c>
      <c r="D28" s="8"/>
      <c r="E28" s="8"/>
      <c r="F28" s="8">
        <v>51.05</v>
      </c>
      <c r="G28" s="8">
        <v>1.899</v>
      </c>
      <c r="H28" s="19">
        <v>1.407</v>
      </c>
      <c r="I28" s="5"/>
    </row>
    <row r="29" spans="1:9" ht="26.25" customHeight="1" thickTop="1" x14ac:dyDescent="0.3">
      <c r="A29" s="31">
        <v>12</v>
      </c>
      <c r="B29" s="54" t="s">
        <v>26</v>
      </c>
      <c r="C29" s="3" t="s">
        <v>7</v>
      </c>
      <c r="D29" s="4"/>
      <c r="E29" s="4"/>
      <c r="F29" s="4"/>
      <c r="G29" s="4"/>
      <c r="H29" s="20"/>
      <c r="I29" s="5"/>
    </row>
    <row r="30" spans="1:9" ht="26.25" thickBot="1" x14ac:dyDescent="0.35">
      <c r="A30" s="32"/>
      <c r="B30" s="37"/>
      <c r="C30" s="7" t="s">
        <v>8</v>
      </c>
      <c r="D30" s="8"/>
      <c r="E30" s="8"/>
      <c r="F30" s="8">
        <v>70.295000000000002</v>
      </c>
      <c r="G30" s="8">
        <v>1.641</v>
      </c>
      <c r="H30" s="19">
        <v>79.370999999999995</v>
      </c>
      <c r="I30" s="5"/>
    </row>
    <row r="31" spans="1:9" ht="26.25" customHeight="1" thickTop="1" thickBot="1" x14ac:dyDescent="0.35">
      <c r="A31" s="31">
        <v>13</v>
      </c>
      <c r="B31" s="54" t="s">
        <v>21</v>
      </c>
      <c r="C31" s="3" t="s">
        <v>7</v>
      </c>
      <c r="D31" s="4"/>
      <c r="E31" s="4"/>
      <c r="F31" s="4"/>
      <c r="G31" s="4"/>
      <c r="H31" s="20"/>
      <c r="I31" s="5"/>
    </row>
    <row r="32" spans="1:9" ht="27" thickTop="1" thickBot="1" x14ac:dyDescent="0.35">
      <c r="A32" s="32"/>
      <c r="B32" s="37"/>
      <c r="C32" s="7" t="s">
        <v>8</v>
      </c>
      <c r="D32" s="8"/>
      <c r="E32" s="8"/>
      <c r="F32" s="4">
        <v>64.626000000000005</v>
      </c>
      <c r="G32" s="4">
        <v>4.1269999999999998</v>
      </c>
      <c r="H32" s="19">
        <v>12.722</v>
      </c>
      <c r="I32" s="5"/>
    </row>
    <row r="33" spans="1:13" ht="26.25" customHeight="1" thickTop="1" x14ac:dyDescent="0.3">
      <c r="A33" s="31">
        <v>14</v>
      </c>
      <c r="B33" s="54" t="s">
        <v>22</v>
      </c>
      <c r="C33" s="3" t="s">
        <v>7</v>
      </c>
      <c r="D33" s="4"/>
      <c r="E33" s="4"/>
      <c r="F33" s="4"/>
      <c r="G33" s="4">
        <v>4.0000000000000001E-3</v>
      </c>
      <c r="H33" s="20"/>
      <c r="I33" s="5"/>
    </row>
    <row r="34" spans="1:13" ht="26.25" thickBot="1" x14ac:dyDescent="0.35">
      <c r="A34" s="32"/>
      <c r="B34" s="37"/>
      <c r="C34" s="7" t="s">
        <v>8</v>
      </c>
      <c r="D34" s="8"/>
      <c r="E34" s="8"/>
      <c r="F34" s="8">
        <v>57.386000000000003</v>
      </c>
      <c r="G34" s="8">
        <v>54.610999999999997</v>
      </c>
      <c r="H34" s="19"/>
      <c r="I34" s="5"/>
    </row>
    <row r="35" spans="1:13" ht="26.25" thickTop="1" x14ac:dyDescent="0.3">
      <c r="A35" s="55">
        <v>15</v>
      </c>
      <c r="B35" s="54" t="s">
        <v>23</v>
      </c>
      <c r="C35" s="3" t="s">
        <v>7</v>
      </c>
      <c r="D35" s="4"/>
      <c r="E35" s="4"/>
      <c r="F35" s="4"/>
      <c r="G35" s="4">
        <v>8.9999999999999993E-3</v>
      </c>
      <c r="H35" s="20"/>
      <c r="I35" s="5"/>
    </row>
    <row r="36" spans="1:13" ht="26.25" thickBot="1" x14ac:dyDescent="0.35">
      <c r="A36" s="32"/>
      <c r="B36" s="37"/>
      <c r="C36" s="7" t="s">
        <v>8</v>
      </c>
      <c r="D36" s="8"/>
      <c r="E36" s="8"/>
      <c r="F36" s="8">
        <f>550.853</f>
        <v>550.85299999999995</v>
      </c>
      <c r="G36" s="8">
        <f>5.839+480.359</f>
        <v>486.19799999999998</v>
      </c>
      <c r="H36" s="19">
        <v>921.86</v>
      </c>
      <c r="I36" s="5"/>
    </row>
    <row r="37" spans="1:13" ht="26.25" customHeight="1" thickTop="1" x14ac:dyDescent="0.3">
      <c r="A37" s="31">
        <v>16</v>
      </c>
      <c r="B37" s="33" t="s">
        <v>25</v>
      </c>
      <c r="C37" s="3" t="s">
        <v>7</v>
      </c>
      <c r="D37" s="4"/>
      <c r="E37" s="4"/>
      <c r="F37" s="4">
        <v>7.3999999999999996E-2</v>
      </c>
      <c r="G37" s="4">
        <v>7.0999999999999994E-2</v>
      </c>
      <c r="H37" s="20"/>
      <c r="I37" s="5"/>
    </row>
    <row r="38" spans="1:13" ht="26.25" thickBot="1" x14ac:dyDescent="0.35">
      <c r="A38" s="32"/>
      <c r="B38" s="34"/>
      <c r="C38" s="7" t="s">
        <v>8</v>
      </c>
      <c r="D38" s="8"/>
      <c r="E38" s="8"/>
      <c r="F38" s="8">
        <f>46.912+801.836</f>
        <v>848.74800000000005</v>
      </c>
      <c r="G38" s="8">
        <f>40.906+952.768</f>
        <v>993.67399999999998</v>
      </c>
      <c r="H38" s="19">
        <v>4020.1529999999998</v>
      </c>
      <c r="I38" s="5"/>
    </row>
    <row r="39" spans="1:13" ht="26.25" customHeight="1" thickTop="1" x14ac:dyDescent="0.3">
      <c r="A39" s="35">
        <v>17</v>
      </c>
      <c r="B39" s="54" t="s">
        <v>24</v>
      </c>
      <c r="C39" s="3" t="s">
        <v>7</v>
      </c>
      <c r="D39" s="4"/>
      <c r="E39" s="4"/>
      <c r="F39" s="4"/>
      <c r="G39" s="4"/>
      <c r="H39" s="20"/>
      <c r="I39" s="5"/>
    </row>
    <row r="40" spans="1:13" ht="26.25" thickBot="1" x14ac:dyDescent="0.35">
      <c r="A40" s="32"/>
      <c r="B40" s="37"/>
      <c r="C40" s="7" t="s">
        <v>8</v>
      </c>
      <c r="D40" s="26"/>
      <c r="E40" s="26"/>
      <c r="F40" s="26">
        <v>86.925520000000006</v>
      </c>
      <c r="G40" s="26"/>
      <c r="H40" s="27"/>
      <c r="I40" s="30"/>
    </row>
    <row r="41" spans="1:13" ht="27" thickTop="1" thickBot="1" x14ac:dyDescent="0.35">
      <c r="A41" s="35">
        <v>18</v>
      </c>
      <c r="B41" s="38" t="s">
        <v>44</v>
      </c>
      <c r="C41" s="3" t="s">
        <v>7</v>
      </c>
      <c r="D41" s="4"/>
      <c r="E41" s="4"/>
      <c r="F41" s="4"/>
      <c r="G41" s="4"/>
      <c r="H41" s="20"/>
      <c r="I41" s="5"/>
    </row>
    <row r="42" spans="1:13" ht="27" thickTop="1" thickBot="1" x14ac:dyDescent="0.35">
      <c r="A42" s="32"/>
      <c r="B42" s="37"/>
      <c r="C42" s="7" t="s">
        <v>8</v>
      </c>
      <c r="D42" s="8"/>
      <c r="E42" s="4">
        <v>59.813000000000002</v>
      </c>
      <c r="F42" s="4">
        <v>170.56800000000001</v>
      </c>
      <c r="G42" s="4"/>
      <c r="H42" s="20">
        <v>5.8999999999999997E-2</v>
      </c>
      <c r="I42" s="5"/>
    </row>
    <row r="43" spans="1:13" ht="26.25" thickTop="1" x14ac:dyDescent="0.3">
      <c r="A43" s="31">
        <v>19</v>
      </c>
      <c r="B43" s="38" t="s">
        <v>45</v>
      </c>
      <c r="C43" s="3" t="s">
        <v>7</v>
      </c>
      <c r="D43" s="4"/>
      <c r="E43" s="4"/>
      <c r="F43" s="4"/>
      <c r="G43" s="4"/>
      <c r="H43" s="20"/>
      <c r="I43" s="5"/>
    </row>
    <row r="44" spans="1:13" ht="26.25" thickBot="1" x14ac:dyDescent="0.35">
      <c r="A44" s="32"/>
      <c r="B44" s="37"/>
      <c r="C44" s="7" t="s">
        <v>8</v>
      </c>
      <c r="D44" s="8"/>
      <c r="E44" s="8"/>
      <c r="F44" s="8">
        <v>51.911999999999999</v>
      </c>
      <c r="G44" s="8"/>
      <c r="H44" s="19"/>
      <c r="I44" s="5"/>
    </row>
    <row r="45" spans="1:13" ht="26.25" customHeight="1" thickTop="1" x14ac:dyDescent="0.3">
      <c r="A45" s="31">
        <v>20</v>
      </c>
      <c r="B45" s="38" t="s">
        <v>37</v>
      </c>
      <c r="C45" s="3" t="s">
        <v>7</v>
      </c>
      <c r="D45" s="4"/>
      <c r="E45" s="4"/>
      <c r="F45" s="4"/>
      <c r="G45" s="4">
        <v>3.0000000000000001E-3</v>
      </c>
      <c r="H45" s="20"/>
      <c r="I45" s="5"/>
      <c r="J45" s="6"/>
      <c r="K45" s="6"/>
      <c r="L45" s="6"/>
    </row>
    <row r="46" spans="1:13" ht="26.25" thickBot="1" x14ac:dyDescent="0.35">
      <c r="A46" s="32"/>
      <c r="B46" s="37"/>
      <c r="C46" s="7" t="s">
        <v>8</v>
      </c>
      <c r="D46" s="8"/>
      <c r="E46" s="8"/>
      <c r="F46" s="8">
        <v>198.947</v>
      </c>
      <c r="G46" s="8">
        <f>2.408+40.013</f>
        <v>42.420999999999999</v>
      </c>
      <c r="H46" s="19">
        <v>131.86099999999999</v>
      </c>
      <c r="I46" s="5"/>
      <c r="J46" s="6"/>
      <c r="K46" s="6"/>
      <c r="L46" s="6"/>
      <c r="M46" s="6"/>
    </row>
    <row r="47" spans="1:13" ht="26.25" customHeight="1" thickTop="1" x14ac:dyDescent="0.3">
      <c r="A47" s="31">
        <v>21</v>
      </c>
      <c r="B47" s="54" t="s">
        <v>38</v>
      </c>
      <c r="C47" s="3" t="s">
        <v>7</v>
      </c>
      <c r="D47" s="4"/>
      <c r="E47" s="4"/>
      <c r="F47" s="4"/>
      <c r="G47" s="4"/>
      <c r="H47" s="20"/>
      <c r="I47" s="5"/>
    </row>
    <row r="48" spans="1:13" ht="26.25" thickBot="1" x14ac:dyDescent="0.35">
      <c r="A48" s="32"/>
      <c r="B48" s="37"/>
      <c r="C48" s="7" t="s">
        <v>8</v>
      </c>
      <c r="D48" s="8"/>
      <c r="E48" s="8"/>
      <c r="F48" s="8">
        <v>8.7720000000000002</v>
      </c>
      <c r="G48" s="8"/>
      <c r="H48" s="19"/>
      <c r="I48" s="5"/>
    </row>
    <row r="49" spans="1:9" ht="26.25" customHeight="1" thickTop="1" x14ac:dyDescent="0.3">
      <c r="A49" s="31">
        <v>22</v>
      </c>
      <c r="B49" s="54" t="s">
        <v>54</v>
      </c>
      <c r="C49" s="3" t="s">
        <v>7</v>
      </c>
      <c r="D49" s="4">
        <v>0.84299999999999997</v>
      </c>
      <c r="E49" s="4"/>
      <c r="F49" s="4">
        <v>1.2999999999999999E-2</v>
      </c>
      <c r="G49" s="4">
        <v>4.9000000000000002E-2</v>
      </c>
      <c r="H49" s="20"/>
      <c r="I49" s="5"/>
    </row>
    <row r="50" spans="1:9" ht="26.25" thickBot="1" x14ac:dyDescent="0.35">
      <c r="A50" s="32"/>
      <c r="B50" s="37"/>
      <c r="C50" s="7" t="s">
        <v>8</v>
      </c>
      <c r="D50" s="8">
        <f>462.32+1.5</f>
        <v>463.82</v>
      </c>
      <c r="E50" s="8"/>
      <c r="F50" s="8">
        <f>7.013+276.943</f>
        <v>283.95599999999996</v>
      </c>
      <c r="G50" s="8">
        <f>26.365+654.005</f>
        <v>680.37</v>
      </c>
      <c r="H50" s="19">
        <v>1752.1320000000001</v>
      </c>
      <c r="I50" s="5"/>
    </row>
    <row r="51" spans="1:9" ht="26.25" thickTop="1" x14ac:dyDescent="0.3">
      <c r="A51" s="55">
        <v>23</v>
      </c>
      <c r="B51" s="54" t="s">
        <v>56</v>
      </c>
      <c r="C51" s="3" t="s">
        <v>7</v>
      </c>
      <c r="D51" s="4"/>
      <c r="E51" s="4"/>
      <c r="F51" s="4">
        <v>5.0000000000000001E-3</v>
      </c>
      <c r="G51" s="4">
        <v>2E-3</v>
      </c>
      <c r="H51" s="20"/>
      <c r="I51" s="5"/>
    </row>
    <row r="52" spans="1:9" ht="26.25" thickBot="1" x14ac:dyDescent="0.35">
      <c r="A52" s="32"/>
      <c r="B52" s="37"/>
      <c r="C52" s="7" t="s">
        <v>8</v>
      </c>
      <c r="D52" s="8"/>
      <c r="E52" s="8"/>
      <c r="F52" s="8">
        <f>3.614+170.993</f>
        <v>174.607</v>
      </c>
      <c r="G52" s="8">
        <f>1.069+330.033</f>
        <v>331.10200000000003</v>
      </c>
      <c r="H52" s="19">
        <v>151.04499999999999</v>
      </c>
      <c r="I52" s="5"/>
    </row>
    <row r="53" spans="1:9" ht="26.25" thickTop="1" x14ac:dyDescent="0.3">
      <c r="A53" s="31">
        <v>24</v>
      </c>
      <c r="B53" s="54" t="s">
        <v>27</v>
      </c>
      <c r="C53" s="3" t="s">
        <v>7</v>
      </c>
      <c r="D53" s="4"/>
      <c r="E53" s="4"/>
      <c r="F53" s="4"/>
      <c r="G53" s="4"/>
      <c r="H53" s="20"/>
      <c r="I53" s="5"/>
    </row>
    <row r="54" spans="1:9" ht="26.25" thickBot="1" x14ac:dyDescent="0.35">
      <c r="A54" s="32"/>
      <c r="B54" s="37"/>
      <c r="C54" s="7" t="s">
        <v>8</v>
      </c>
      <c r="D54" s="8"/>
      <c r="E54" s="8"/>
      <c r="F54" s="8">
        <f>7.956</f>
        <v>7.9560000000000004</v>
      </c>
      <c r="G54" s="8">
        <v>7.6669999999999998</v>
      </c>
      <c r="H54" s="19">
        <v>13.234</v>
      </c>
      <c r="I54" s="5"/>
    </row>
    <row r="55" spans="1:9" ht="26.25" customHeight="1" thickTop="1" x14ac:dyDescent="0.3">
      <c r="A55" s="35">
        <v>25</v>
      </c>
      <c r="B55" s="54" t="s">
        <v>49</v>
      </c>
      <c r="C55" s="3" t="s">
        <v>7</v>
      </c>
      <c r="D55" s="4"/>
      <c r="E55" s="4"/>
      <c r="F55" s="4">
        <v>5.0000000000000001E-3</v>
      </c>
      <c r="G55" s="4"/>
      <c r="H55" s="20"/>
      <c r="I55" s="5"/>
    </row>
    <row r="56" spans="1:9" ht="26.25" thickBot="1" x14ac:dyDescent="0.35">
      <c r="A56" s="32"/>
      <c r="B56" s="37"/>
      <c r="C56" s="7" t="s">
        <v>8</v>
      </c>
      <c r="D56" s="8"/>
      <c r="E56" s="8"/>
      <c r="F56" s="8">
        <f>3.731+234.971</f>
        <v>238.702</v>
      </c>
      <c r="G56" s="8"/>
      <c r="H56" s="19">
        <v>7.3920000000000003</v>
      </c>
      <c r="I56" s="5"/>
    </row>
    <row r="57" spans="1:9" ht="26.25" thickTop="1" x14ac:dyDescent="0.3">
      <c r="A57" s="35">
        <v>26</v>
      </c>
      <c r="B57" s="38" t="s">
        <v>29</v>
      </c>
      <c r="C57" s="3" t="s">
        <v>7</v>
      </c>
      <c r="D57" s="4"/>
      <c r="E57" s="4"/>
      <c r="F57" s="4"/>
      <c r="G57" s="4">
        <v>2.5999999999999999E-2</v>
      </c>
      <c r="H57" s="20"/>
      <c r="I57" s="5"/>
    </row>
    <row r="58" spans="1:9" ht="26.25" thickBot="1" x14ac:dyDescent="0.35">
      <c r="A58" s="32"/>
      <c r="B58" s="37"/>
      <c r="C58" s="7" t="s">
        <v>8</v>
      </c>
      <c r="D58" s="8"/>
      <c r="E58" s="8"/>
      <c r="F58" s="8">
        <f>118.204</f>
        <v>118.20399999999999</v>
      </c>
      <c r="G58" s="8">
        <f>16.126+9.982</f>
        <v>26.108000000000001</v>
      </c>
      <c r="H58" s="19">
        <v>6.5449999999999999</v>
      </c>
      <c r="I58" s="5"/>
    </row>
    <row r="59" spans="1:9" ht="26.25" customHeight="1" thickTop="1" x14ac:dyDescent="0.3">
      <c r="A59" s="31">
        <v>27</v>
      </c>
      <c r="B59" s="54" t="s">
        <v>42</v>
      </c>
      <c r="C59" s="3" t="s">
        <v>7</v>
      </c>
      <c r="D59" s="4"/>
      <c r="E59" s="4"/>
      <c r="F59" s="4"/>
      <c r="G59" s="4"/>
      <c r="H59" s="20"/>
      <c r="I59" s="5"/>
    </row>
    <row r="60" spans="1:9" ht="26.25" thickBot="1" x14ac:dyDescent="0.35">
      <c r="A60" s="32"/>
      <c r="B60" s="37"/>
      <c r="C60" s="7" t="s">
        <v>8</v>
      </c>
      <c r="D60" s="8"/>
      <c r="E60" s="8"/>
      <c r="F60" s="8">
        <v>161.85499999999999</v>
      </c>
      <c r="G60" s="8">
        <v>45.109000000000002</v>
      </c>
      <c r="H60" s="19">
        <v>391.07299999999998</v>
      </c>
      <c r="I60" s="5"/>
    </row>
    <row r="61" spans="1:9" ht="26.25" customHeight="1" thickTop="1" x14ac:dyDescent="0.3">
      <c r="A61" s="31">
        <v>28</v>
      </c>
      <c r="B61" s="33" t="s">
        <v>30</v>
      </c>
      <c r="C61" s="3" t="s">
        <v>7</v>
      </c>
      <c r="D61" s="4"/>
      <c r="E61" s="4"/>
      <c r="F61" s="4">
        <v>1.716</v>
      </c>
      <c r="G61" s="4">
        <v>6.0000000000000001E-3</v>
      </c>
      <c r="H61" s="20"/>
      <c r="I61" s="5"/>
    </row>
    <row r="62" spans="1:9" ht="26.25" thickBot="1" x14ac:dyDescent="0.35">
      <c r="A62" s="32"/>
      <c r="B62" s="34"/>
      <c r="C62" s="7" t="s">
        <v>8</v>
      </c>
      <c r="D62" s="8"/>
      <c r="E62" s="8"/>
      <c r="F62" s="8">
        <f>1234.643+990.147</f>
        <v>2224.79</v>
      </c>
      <c r="G62" s="8">
        <f>3.867+564.407</f>
        <v>568.274</v>
      </c>
      <c r="H62" s="19">
        <v>1459.44</v>
      </c>
      <c r="I62" s="5"/>
    </row>
    <row r="63" spans="1:9" ht="26.25" customHeight="1" thickTop="1" x14ac:dyDescent="0.3">
      <c r="A63" s="31">
        <v>29</v>
      </c>
      <c r="B63" s="38" t="s">
        <v>31</v>
      </c>
      <c r="C63" s="3" t="s">
        <v>7</v>
      </c>
      <c r="D63" s="4"/>
      <c r="E63" s="4"/>
      <c r="F63" s="4">
        <v>2.3E-2</v>
      </c>
      <c r="G63" s="4">
        <v>3.0000000000000001E-3</v>
      </c>
      <c r="H63" s="20"/>
      <c r="I63" s="5"/>
    </row>
    <row r="64" spans="1:9" ht="26.25" thickBot="1" x14ac:dyDescent="0.35">
      <c r="A64" s="32"/>
      <c r="B64" s="37"/>
      <c r="C64" s="7" t="s">
        <v>8</v>
      </c>
      <c r="D64" s="8"/>
      <c r="E64" s="8"/>
      <c r="F64" s="8">
        <f>12.732+484.772</f>
        <v>497.50400000000002</v>
      </c>
      <c r="G64" s="8">
        <f>1.843+455.878</f>
        <v>457.721</v>
      </c>
      <c r="H64" s="19">
        <v>688.29100000000005</v>
      </c>
      <c r="I64" s="5"/>
    </row>
    <row r="65" spans="1:9" ht="26.25" customHeight="1" thickTop="1" x14ac:dyDescent="0.3">
      <c r="A65" s="31">
        <v>30</v>
      </c>
      <c r="B65" s="54" t="s">
        <v>32</v>
      </c>
      <c r="C65" s="3" t="s">
        <v>7</v>
      </c>
      <c r="D65" s="4"/>
      <c r="E65" s="4"/>
      <c r="F65" s="4"/>
      <c r="G65" s="4"/>
      <c r="H65" s="20"/>
      <c r="I65" s="5"/>
    </row>
    <row r="66" spans="1:9" ht="26.25" thickBot="1" x14ac:dyDescent="0.35">
      <c r="A66" s="32"/>
      <c r="B66" s="37"/>
      <c r="C66" s="7" t="s">
        <v>8</v>
      </c>
      <c r="D66" s="8"/>
      <c r="E66" s="8"/>
      <c r="F66" s="8">
        <v>6.9480000000000004</v>
      </c>
      <c r="G66" s="8">
        <v>2.0670000000000002</v>
      </c>
      <c r="H66" s="19"/>
      <c r="I66" s="5"/>
    </row>
    <row r="67" spans="1:9" ht="26.25" customHeight="1" thickTop="1" x14ac:dyDescent="0.3">
      <c r="A67" s="55">
        <v>31</v>
      </c>
      <c r="B67" s="38" t="s">
        <v>33</v>
      </c>
      <c r="C67" s="3" t="s">
        <v>7</v>
      </c>
      <c r="D67" s="4"/>
      <c r="E67" s="4"/>
      <c r="F67" s="4">
        <v>5.5E-2</v>
      </c>
      <c r="G67" s="4"/>
      <c r="H67" s="20"/>
      <c r="I67" s="5"/>
    </row>
    <row r="68" spans="1:9" ht="26.25" thickBot="1" x14ac:dyDescent="0.35">
      <c r="A68" s="32"/>
      <c r="B68" s="37"/>
      <c r="C68" s="7" t="s">
        <v>8</v>
      </c>
      <c r="D68" s="8"/>
      <c r="E68" s="8"/>
      <c r="F68" s="8">
        <f>29.565+1097.809</f>
        <v>1127.374</v>
      </c>
      <c r="G68" s="8">
        <v>342.262</v>
      </c>
      <c r="H68" s="19">
        <v>1579.6759999999999</v>
      </c>
      <c r="I68" s="5"/>
    </row>
    <row r="69" spans="1:9" ht="26.25" customHeight="1" thickTop="1" x14ac:dyDescent="0.3">
      <c r="A69" s="31">
        <v>32</v>
      </c>
      <c r="B69" s="38" t="s">
        <v>34</v>
      </c>
      <c r="C69" s="3" t="s">
        <v>7</v>
      </c>
      <c r="D69" s="4"/>
      <c r="E69" s="4"/>
      <c r="F69" s="4"/>
      <c r="G69" s="4"/>
      <c r="H69" s="20"/>
      <c r="I69" s="5"/>
    </row>
    <row r="70" spans="1:9" ht="26.25" thickBot="1" x14ac:dyDescent="0.35">
      <c r="A70" s="32"/>
      <c r="B70" s="37"/>
      <c r="C70" s="7" t="s">
        <v>8</v>
      </c>
      <c r="D70" s="8"/>
      <c r="E70" s="8"/>
      <c r="F70" s="9">
        <f>12.186</f>
        <v>12.186</v>
      </c>
      <c r="G70" s="9">
        <v>10.73</v>
      </c>
      <c r="H70" s="19">
        <v>37.518000000000001</v>
      </c>
      <c r="I70" s="5"/>
    </row>
    <row r="71" spans="1:9" ht="26.25" customHeight="1" thickTop="1" x14ac:dyDescent="0.3">
      <c r="A71" s="35">
        <v>33</v>
      </c>
      <c r="B71" s="33" t="s">
        <v>43</v>
      </c>
      <c r="C71" s="3" t="s">
        <v>7</v>
      </c>
      <c r="D71" s="4"/>
      <c r="E71" s="4"/>
      <c r="F71" s="4"/>
      <c r="G71" s="4"/>
      <c r="H71" s="20"/>
      <c r="I71" s="5"/>
    </row>
    <row r="72" spans="1:9" ht="26.25" thickBot="1" x14ac:dyDescent="0.35">
      <c r="A72" s="32"/>
      <c r="B72" s="34"/>
      <c r="C72" s="7" t="s">
        <v>8</v>
      </c>
      <c r="D72" s="8"/>
      <c r="E72" s="8"/>
      <c r="F72" s="8"/>
      <c r="G72" s="8">
        <v>3.7519999999999998</v>
      </c>
      <c r="H72" s="21">
        <v>9.9269999999999996</v>
      </c>
      <c r="I72" s="5"/>
    </row>
    <row r="73" spans="1:9" ht="26.25" customHeight="1" thickTop="1" thickBot="1" x14ac:dyDescent="0.35">
      <c r="A73" s="35">
        <v>34</v>
      </c>
      <c r="B73" s="38" t="s">
        <v>41</v>
      </c>
      <c r="C73" s="3" t="s">
        <v>7</v>
      </c>
      <c r="D73" s="4"/>
      <c r="E73" s="4"/>
      <c r="F73" s="4"/>
      <c r="G73" s="4"/>
      <c r="H73" s="20"/>
      <c r="I73" s="5"/>
    </row>
    <row r="74" spans="1:9" ht="27" thickTop="1" thickBot="1" x14ac:dyDescent="0.35">
      <c r="A74" s="32"/>
      <c r="B74" s="37"/>
      <c r="C74" s="7" t="s">
        <v>8</v>
      </c>
      <c r="D74" s="8"/>
      <c r="E74" s="8"/>
      <c r="F74" s="4">
        <v>45.15</v>
      </c>
      <c r="G74" s="4">
        <v>2.5</v>
      </c>
      <c r="H74" s="20">
        <v>33.941000000000003</v>
      </c>
      <c r="I74" s="5"/>
    </row>
    <row r="75" spans="1:9" ht="26.25" customHeight="1" thickTop="1" x14ac:dyDescent="0.3">
      <c r="A75" s="31">
        <v>35</v>
      </c>
      <c r="B75" s="36" t="s">
        <v>17</v>
      </c>
      <c r="C75" s="10" t="s">
        <v>7</v>
      </c>
      <c r="D75" s="4"/>
      <c r="E75" s="4">
        <v>1.919</v>
      </c>
      <c r="F75" s="4">
        <v>0.66400000000000003</v>
      </c>
      <c r="G75" s="4">
        <v>8.5999999999999993E-2</v>
      </c>
      <c r="H75" s="20"/>
      <c r="I75" s="5"/>
    </row>
    <row r="76" spans="1:9" ht="26.25" thickBot="1" x14ac:dyDescent="0.35">
      <c r="A76" s="32"/>
      <c r="B76" s="37"/>
      <c r="C76" s="7" t="s">
        <v>8</v>
      </c>
      <c r="D76" s="8">
        <v>75.225999999999999</v>
      </c>
      <c r="E76" s="8">
        <f>881.401+76.997</f>
        <v>958.39799999999991</v>
      </c>
      <c r="F76" s="8">
        <f>402.407+3260.796</f>
        <v>3663.203</v>
      </c>
      <c r="G76" s="8">
        <f>55.72+1943.761</f>
        <v>1999.481</v>
      </c>
      <c r="H76" s="19">
        <v>8555.5249999999996</v>
      </c>
      <c r="I76" s="5"/>
    </row>
    <row r="77" spans="1:9" ht="26.25" thickTop="1" x14ac:dyDescent="0.3">
      <c r="A77" s="31">
        <v>36</v>
      </c>
      <c r="B77" s="38" t="s">
        <v>20</v>
      </c>
      <c r="C77" s="3" t="s">
        <v>7</v>
      </c>
      <c r="D77" s="4"/>
      <c r="E77" s="4"/>
      <c r="F77" s="4">
        <v>8.9999999999999993E-3</v>
      </c>
      <c r="G77" s="4"/>
      <c r="H77" s="20"/>
      <c r="I77" s="5"/>
    </row>
    <row r="78" spans="1:9" ht="26.25" thickBot="1" x14ac:dyDescent="0.35">
      <c r="A78" s="32"/>
      <c r="B78" s="37"/>
      <c r="C78" s="7" t="s">
        <v>8</v>
      </c>
      <c r="D78" s="8"/>
      <c r="E78" s="8"/>
      <c r="F78" s="8">
        <f>6.478+1302.827</f>
        <v>1309.3050000000001</v>
      </c>
      <c r="G78" s="8">
        <v>276.27800000000002</v>
      </c>
      <c r="H78" s="19">
        <v>986.48699999999997</v>
      </c>
      <c r="I78" s="5"/>
    </row>
    <row r="79" spans="1:9" ht="26.25" customHeight="1" thickTop="1" x14ac:dyDescent="0.3">
      <c r="A79" s="31">
        <v>37</v>
      </c>
      <c r="B79" s="54" t="s">
        <v>39</v>
      </c>
      <c r="C79" s="3" t="s">
        <v>7</v>
      </c>
      <c r="D79" s="4"/>
      <c r="E79" s="4"/>
      <c r="F79" s="4">
        <v>1.4E-2</v>
      </c>
      <c r="G79" s="4">
        <v>1.4E-2</v>
      </c>
      <c r="H79" s="20"/>
      <c r="I79" s="5"/>
    </row>
    <row r="80" spans="1:9" ht="26.25" thickBot="1" x14ac:dyDescent="0.35">
      <c r="A80" s="32"/>
      <c r="B80" s="37"/>
      <c r="C80" s="7" t="s">
        <v>8</v>
      </c>
      <c r="D80" s="11">
        <v>51.975999999999999</v>
      </c>
      <c r="E80" s="11">
        <v>0.54</v>
      </c>
      <c r="F80" s="11">
        <f>10.416+2050.083</f>
        <v>2060.4990000000003</v>
      </c>
      <c r="G80" s="11">
        <f>10.206+311.822</f>
        <v>322.02800000000002</v>
      </c>
      <c r="H80" s="19">
        <v>974.30100000000004</v>
      </c>
      <c r="I80" s="5"/>
    </row>
    <row r="81" spans="1:9" ht="26.25" thickTop="1" x14ac:dyDescent="0.3">
      <c r="A81" s="31">
        <v>38</v>
      </c>
      <c r="B81" s="54" t="s">
        <v>28</v>
      </c>
      <c r="C81" s="3" t="s">
        <v>7</v>
      </c>
      <c r="D81" s="4"/>
      <c r="E81" s="4"/>
      <c r="F81" s="4">
        <v>6.0000000000000001E-3</v>
      </c>
      <c r="G81" s="4">
        <v>6.0000000000000001E-3</v>
      </c>
      <c r="H81" s="20"/>
      <c r="I81" s="5"/>
    </row>
    <row r="82" spans="1:9" ht="26.25" thickBot="1" x14ac:dyDescent="0.35">
      <c r="A82" s="32"/>
      <c r="B82" s="37"/>
      <c r="C82" s="7" t="s">
        <v>8</v>
      </c>
      <c r="D82" s="8"/>
      <c r="E82" s="8"/>
      <c r="F82" s="8">
        <f>4.199+99.152</f>
        <v>103.351</v>
      </c>
      <c r="G82" s="8">
        <f>4.655+71.456</f>
        <v>76.111000000000004</v>
      </c>
      <c r="H82" s="19">
        <v>206.446</v>
      </c>
      <c r="I82" s="5"/>
    </row>
    <row r="83" spans="1:9" ht="26.25" thickTop="1" x14ac:dyDescent="0.3">
      <c r="A83" s="55">
        <v>39</v>
      </c>
      <c r="B83" s="54" t="s">
        <v>36</v>
      </c>
      <c r="C83" s="3" t="s">
        <v>7</v>
      </c>
      <c r="D83" s="4"/>
      <c r="E83" s="4"/>
      <c r="F83" s="4">
        <v>2.1999999999999999E-2</v>
      </c>
      <c r="G83" s="4">
        <v>4.0000000000000001E-3</v>
      </c>
      <c r="H83" s="20"/>
      <c r="I83" s="5"/>
    </row>
    <row r="84" spans="1:9" ht="26.25" thickBot="1" x14ac:dyDescent="0.35">
      <c r="A84" s="32"/>
      <c r="B84" s="37"/>
      <c r="C84" s="7" t="s">
        <v>8</v>
      </c>
      <c r="D84" s="8"/>
      <c r="E84" s="8"/>
      <c r="F84" s="8">
        <f>6.585+564.457</f>
        <v>571.04200000000003</v>
      </c>
      <c r="G84" s="8">
        <f>2.18+775.886</f>
        <v>778.06599999999992</v>
      </c>
      <c r="H84" s="19">
        <v>1699.951</v>
      </c>
      <c r="I84" s="5"/>
    </row>
    <row r="85" spans="1:9" ht="26.25" customHeight="1" thickTop="1" x14ac:dyDescent="0.3">
      <c r="A85" s="31">
        <v>40</v>
      </c>
      <c r="B85" s="54" t="s">
        <v>35</v>
      </c>
      <c r="C85" s="3" t="s">
        <v>7</v>
      </c>
      <c r="D85" s="4"/>
      <c r="E85" s="4"/>
      <c r="F85" s="4">
        <v>8.9999999999999993E-3</v>
      </c>
      <c r="G85" s="4"/>
      <c r="H85" s="20"/>
      <c r="I85" s="5"/>
    </row>
    <row r="86" spans="1:9" ht="26.25" thickBot="1" x14ac:dyDescent="0.35">
      <c r="A86" s="32"/>
      <c r="B86" s="37"/>
      <c r="C86" s="7" t="s">
        <v>8</v>
      </c>
      <c r="D86" s="8">
        <v>2.7879999999999998</v>
      </c>
      <c r="E86" s="8">
        <v>22.794</v>
      </c>
      <c r="F86" s="8">
        <f>6.357+1073.981</f>
        <v>1080.338</v>
      </c>
      <c r="G86" s="8">
        <v>537.82299999999998</v>
      </c>
      <c r="H86" s="19">
        <v>2136.8069999999998</v>
      </c>
      <c r="I86" s="5"/>
    </row>
    <row r="87" spans="1:9" ht="26.25" customHeight="1" thickTop="1" x14ac:dyDescent="0.3">
      <c r="A87" s="35">
        <v>41</v>
      </c>
      <c r="B87" s="54" t="s">
        <v>55</v>
      </c>
      <c r="C87" s="3" t="s">
        <v>7</v>
      </c>
      <c r="D87" s="4">
        <v>6.1749999999999998</v>
      </c>
      <c r="E87" s="4"/>
      <c r="F87" s="4"/>
      <c r="G87" s="4"/>
      <c r="H87" s="20"/>
      <c r="I87" s="5"/>
    </row>
    <row r="88" spans="1:9" ht="26.25" customHeight="1" thickBot="1" x14ac:dyDescent="0.35">
      <c r="A88" s="32"/>
      <c r="B88" s="37"/>
      <c r="C88" s="7" t="s">
        <v>8</v>
      </c>
      <c r="D88" s="8">
        <v>2843.5279999999998</v>
      </c>
      <c r="E88" s="8"/>
      <c r="F88" s="8"/>
      <c r="G88" s="8"/>
      <c r="H88" s="19"/>
      <c r="I88" s="5"/>
    </row>
    <row r="89" spans="1:9" ht="67.5" customHeight="1" thickTop="1" x14ac:dyDescent="0.3">
      <c r="A89" s="14"/>
      <c r="B89" s="61" t="s">
        <v>53</v>
      </c>
      <c r="C89" s="61"/>
      <c r="D89" s="61"/>
      <c r="E89" s="61"/>
      <c r="F89" s="61"/>
      <c r="G89" s="61"/>
      <c r="H89" s="61"/>
      <c r="I89" s="5"/>
    </row>
    <row r="90" spans="1:9" ht="26.25" customHeight="1" x14ac:dyDescent="0.3">
      <c r="A90" s="14"/>
      <c r="B90" s="14"/>
      <c r="C90" s="14"/>
      <c r="D90" s="5"/>
      <c r="E90" s="5"/>
      <c r="F90" s="5"/>
      <c r="G90" s="5"/>
      <c r="H90" s="5"/>
      <c r="I90" s="5"/>
    </row>
    <row r="91" spans="1:9" ht="39.75" customHeight="1" x14ac:dyDescent="0.3">
      <c r="D91" s="5"/>
      <c r="E91" s="5"/>
      <c r="F91" s="5"/>
      <c r="G91" s="5"/>
      <c r="H91" s="5"/>
      <c r="I91" s="5"/>
    </row>
    <row r="92" spans="1:9" x14ac:dyDescent="0.3">
      <c r="I92" s="5"/>
    </row>
    <row r="93" spans="1:9" s="14" customFormat="1" ht="21.75" customHeight="1" x14ac:dyDescent="0.3">
      <c r="A93" s="2"/>
      <c r="B93" s="2"/>
      <c r="C93" s="2"/>
      <c r="D93" s="15"/>
      <c r="E93" s="15"/>
      <c r="F93" s="15"/>
      <c r="G93" s="15"/>
      <c r="H93" s="15"/>
      <c r="I93" s="5"/>
    </row>
    <row r="94" spans="1:9" s="14" customFormat="1" ht="25.5" customHeight="1" x14ac:dyDescent="0.3">
      <c r="A94" s="2"/>
      <c r="B94" s="2"/>
      <c r="C94" s="2"/>
      <c r="D94" s="15"/>
      <c r="E94" s="15"/>
      <c r="F94" s="15"/>
      <c r="G94" s="15"/>
      <c r="H94" s="15"/>
      <c r="I94" s="5"/>
    </row>
    <row r="95" spans="1:9" x14ac:dyDescent="0.3">
      <c r="I95" s="5"/>
    </row>
    <row r="96" spans="1:9" x14ac:dyDescent="0.3">
      <c r="I96" s="16"/>
    </row>
    <row r="97" spans="9:9" x14ac:dyDescent="0.3">
      <c r="I97" s="5"/>
    </row>
  </sheetData>
  <mergeCells count="90">
    <mergeCell ref="B89:H89"/>
    <mergeCell ref="A71:A72"/>
    <mergeCell ref="B71:B72"/>
    <mergeCell ref="A73:A74"/>
    <mergeCell ref="B73:B74"/>
    <mergeCell ref="A75:A76"/>
    <mergeCell ref="B75:B76"/>
    <mergeCell ref="A87:A88"/>
    <mergeCell ref="B87:B88"/>
    <mergeCell ref="A5:A8"/>
    <mergeCell ref="B5:B8"/>
    <mergeCell ref="A85:A86"/>
    <mergeCell ref="B85:B86"/>
    <mergeCell ref="A77:A78"/>
    <mergeCell ref="B77:B78"/>
    <mergeCell ref="A79:A80"/>
    <mergeCell ref="B79:B80"/>
    <mergeCell ref="A81:A82"/>
    <mergeCell ref="B81:B82"/>
    <mergeCell ref="A83:A84"/>
    <mergeCell ref="B83:B84"/>
    <mergeCell ref="A69:A70"/>
    <mergeCell ref="B69:B70"/>
    <mergeCell ref="A59:A60"/>
    <mergeCell ref="B59:B60"/>
    <mergeCell ref="A67:A68"/>
    <mergeCell ref="B67:B68"/>
    <mergeCell ref="A53:A54"/>
    <mergeCell ref="B53:B54"/>
    <mergeCell ref="A55:A56"/>
    <mergeCell ref="B55:B56"/>
    <mergeCell ref="A57:A58"/>
    <mergeCell ref="B57:B58"/>
    <mergeCell ref="A61:A62"/>
    <mergeCell ref="B61:B62"/>
    <mergeCell ref="A63:A64"/>
    <mergeCell ref="B63:B64"/>
    <mergeCell ref="A65:A66"/>
    <mergeCell ref="B65:B66"/>
    <mergeCell ref="A47:A48"/>
    <mergeCell ref="B47:B48"/>
    <mergeCell ref="A49:A50"/>
    <mergeCell ref="B49:B50"/>
    <mergeCell ref="A51:A52"/>
    <mergeCell ref="B51:B52"/>
    <mergeCell ref="A37:A38"/>
    <mergeCell ref="B37:B38"/>
    <mergeCell ref="A39:A40"/>
    <mergeCell ref="B39:B40"/>
    <mergeCell ref="A45:A46"/>
    <mergeCell ref="B45:B46"/>
    <mergeCell ref="A41:A42"/>
    <mergeCell ref="B41:B42"/>
    <mergeCell ref="A43:A44"/>
    <mergeCell ref="B43:B44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21:A22"/>
    <mergeCell ref="B21:B22"/>
    <mergeCell ref="A23:A24"/>
    <mergeCell ref="B23:B24"/>
    <mergeCell ref="A17:A18"/>
    <mergeCell ref="B17:B18"/>
    <mergeCell ref="A19:A20"/>
    <mergeCell ref="B19:B20"/>
    <mergeCell ref="A1:H1"/>
    <mergeCell ref="A2:A4"/>
    <mergeCell ref="B2:B4"/>
    <mergeCell ref="C2:C4"/>
    <mergeCell ref="D2:H2"/>
    <mergeCell ref="D3:G3"/>
    <mergeCell ref="H3:H4"/>
    <mergeCell ref="A15:A16"/>
    <mergeCell ref="B15:B16"/>
    <mergeCell ref="A9:A10"/>
    <mergeCell ref="B9:B10"/>
    <mergeCell ref="A11:A12"/>
    <mergeCell ref="B11:B12"/>
    <mergeCell ref="B13:B14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2016-05-06T13:27:51Z</dcterms:modified>
</cp:coreProperties>
</file>