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Техническое Управление\Документы МРСК Техуправление\Раскрытие информации\Раскрытие информации за 2016 год с изменением от 05.05.2016\"/>
    </mc:Choice>
  </mc:AlternateContent>
  <bookViews>
    <workbookView xWindow="0" yWindow="0" windowWidth="28800" windowHeight="11835"/>
  </bookViews>
  <sheets>
    <sheet name="январь" sheetId="7" r:id="rId1"/>
  </sheets>
  <calcPr calcId="152511"/>
</workbook>
</file>

<file path=xl/calcChain.xml><?xml version="1.0" encoding="utf-8"?>
<calcChain xmlns="http://schemas.openxmlformats.org/spreadsheetml/2006/main">
  <c r="G8" i="7" l="1"/>
  <c r="F8" i="7"/>
  <c r="E8" i="7"/>
  <c r="D8" i="7"/>
  <c r="G6" i="7" l="1"/>
  <c r="G5" i="7"/>
  <c r="G12" i="7"/>
  <c r="F12" i="7"/>
  <c r="E12" i="7"/>
  <c r="F46" i="7"/>
  <c r="F44" i="7"/>
  <c r="F50" i="7"/>
  <c r="F54" i="7"/>
  <c r="G48" i="7"/>
  <c r="F48" i="7"/>
  <c r="G34" i="7"/>
  <c r="F34" i="7"/>
  <c r="G52" i="7"/>
  <c r="F52" i="7"/>
  <c r="G44" i="7"/>
  <c r="E44" i="7"/>
  <c r="G42" i="7"/>
  <c r="F42" i="7"/>
  <c r="G40" i="7"/>
  <c r="F40" i="7"/>
  <c r="G38" i="7"/>
  <c r="F38" i="7"/>
  <c r="G32" i="7"/>
  <c r="F32" i="7"/>
  <c r="G30" i="7"/>
  <c r="F30" i="7"/>
  <c r="D30" i="7"/>
  <c r="G26" i="7"/>
  <c r="F26" i="7"/>
  <c r="G24" i="7"/>
  <c r="F24" i="7"/>
  <c r="G18" i="7"/>
  <c r="F18" i="7"/>
  <c r="D10" i="7"/>
</calcChain>
</file>

<file path=xl/sharedStrings.xml><?xml version="1.0" encoding="utf-8"?>
<sst xmlns="http://schemas.openxmlformats.org/spreadsheetml/2006/main" count="92" uniqueCount="44">
  <si>
    <t>ВН</t>
  </si>
  <si>
    <t>СН2</t>
  </si>
  <si>
    <t>НН</t>
  </si>
  <si>
    <t>№
п/п</t>
  </si>
  <si>
    <t>Наименование
сетевой организации</t>
  </si>
  <si>
    <t>п р о ч и е</t>
  </si>
  <si>
    <t>Население</t>
  </si>
  <si>
    <t>мощность
МВт</t>
  </si>
  <si>
    <t>электроэнергия
МВт*ч</t>
  </si>
  <si>
    <t>Единица
измерения</t>
  </si>
  <si>
    <t>Тарифные группы и диапазон напряжения</t>
  </si>
  <si>
    <t>ООО «Энергомакс»</t>
  </si>
  <si>
    <t>ОАО «Соломбальский ЦБК»</t>
  </si>
  <si>
    <t>ОАО «Аэропорт Архангельск»</t>
  </si>
  <si>
    <t>ОАО «Архангельский морской торговый порт»</t>
  </si>
  <si>
    <t>ООО «Архангельское специализированное энергетическое предприятие»</t>
  </si>
  <si>
    <t>ООО «Архангельская транс национальная компания»</t>
  </si>
  <si>
    <t>ООО «Транс-электро»</t>
  </si>
  <si>
    <t>МП «Карпогорская коммунальная электросеть»</t>
  </si>
  <si>
    <t>ОАО «Архангельские электрические сети»</t>
  </si>
  <si>
    <t>ООО «Метэк»</t>
  </si>
  <si>
    <t xml:space="preserve">МУП "Мирнинские городские электросети" </t>
  </si>
  <si>
    <t>МУП "Электросетевое предприятие"
МО  "Каргополь"</t>
  </si>
  <si>
    <t>Филиал ОАО «Российские железные дороги» «Трансэнерго»</t>
  </si>
  <si>
    <t>ОАО «Архангельская областная энергетическая компания»</t>
  </si>
  <si>
    <t>электроэнергия
с шин станций
МВт*ч</t>
  </si>
  <si>
    <t>ИП Палкин А.В.</t>
  </si>
  <si>
    <t>ООО «Сити Лэнд»</t>
  </si>
  <si>
    <t>СН1</t>
  </si>
  <si>
    <t>мощность
с шин станций
МВ</t>
  </si>
  <si>
    <t>ООО «Архсвет»</t>
  </si>
  <si>
    <t>ООО «Поморская лесопильная компания»</t>
  </si>
  <si>
    <t>Объёмы фактического полезного отпуска электроэнергии и мощности по тарифным группам в разрезе территориальных сетевых организаций по уровням напряжения 
за январь 2016 года.</t>
  </si>
  <si>
    <r>
      <t>МП "Горэлектросеть"
МО  "Няндомское"</t>
    </r>
    <r>
      <rPr>
        <vertAlign val="superscript"/>
        <sz val="11"/>
        <color theme="1"/>
        <rFont val="Arial Narrow"/>
        <family val="2"/>
        <charset val="204"/>
      </rPr>
      <t>2</t>
    </r>
  </si>
  <si>
    <r>
      <t>ОАО "Оборонэнерго"</t>
    </r>
    <r>
      <rPr>
        <vertAlign val="superscript"/>
        <sz val="11"/>
        <color theme="1"/>
        <rFont val="Arial Narrow"/>
        <family val="2"/>
        <charset val="204"/>
      </rPr>
      <t>3</t>
    </r>
  </si>
  <si>
    <r>
      <t>ООО «Призма»</t>
    </r>
    <r>
      <rPr>
        <vertAlign val="superscript"/>
        <sz val="11"/>
        <color theme="1"/>
        <rFont val="Arial Narrow"/>
        <family val="2"/>
        <charset val="204"/>
      </rPr>
      <t>4</t>
    </r>
  </si>
  <si>
    <t>Филиал ПАО «МРСК Северо-Запада» «Архэнерго»¹</t>
  </si>
  <si>
    <r>
      <rPr>
        <sz val="11"/>
        <rFont val="Calibri"/>
        <family val="2"/>
        <charset val="204"/>
      </rPr>
      <t>¹</t>
    </r>
    <r>
      <rPr>
        <sz val="15.95"/>
        <rFont val="Arial Narrow"/>
        <family val="2"/>
        <charset val="204"/>
      </rPr>
      <t xml:space="preserve"> Объём фактического полезного отпуска электроэнергии и мощности по тарифным группам в разрезе данной территориальной сетевой организации находится в арбитражном судопроизводстве. </t>
    </r>
  </si>
  <si>
    <r>
      <rPr>
        <sz val="15.95"/>
        <rFont val="Calibri"/>
        <family val="2"/>
        <charset val="204"/>
      </rPr>
      <t>²</t>
    </r>
    <r>
      <rPr>
        <sz val="15.95"/>
        <rFont val="Arial Narrow"/>
        <family val="2"/>
        <charset val="204"/>
      </rPr>
      <t xml:space="preserve"> Объём фактического полезного отпуска электроэнергии и мощности по тарифным группам в разрезе данной территориальной сетевой организации находится в арбитражном судопроизводстве. </t>
    </r>
  </si>
  <si>
    <r>
      <rPr>
        <sz val="15.95"/>
        <rFont val="Calibri"/>
        <family val="2"/>
        <charset val="204"/>
      </rPr>
      <t>³</t>
    </r>
    <r>
      <rPr>
        <sz val="15.95"/>
        <rFont val="Arial Narrow"/>
        <family val="2"/>
        <charset val="204"/>
      </rPr>
      <t xml:space="preserve"> Объём фактического полезного отпуска электроэнергии и мощности по тарифным группам в разрезе данной территориальной сетевой организации находится в арбитражном судопроизводстве. </t>
    </r>
  </si>
  <si>
    <r>
      <rPr>
        <vertAlign val="superscript"/>
        <sz val="15.95"/>
        <rFont val="Cambria"/>
        <family val="1"/>
        <charset val="204"/>
      </rPr>
      <t xml:space="preserve">4 </t>
    </r>
    <r>
      <rPr>
        <sz val="15.95"/>
        <rFont val="Arial Narrow"/>
        <family val="2"/>
        <charset val="204"/>
      </rPr>
      <t xml:space="preserve">Объём фактического полезного отпуска электроэнергии и мощности по тарифным группам в разрезе данной территориальной сетевой организации находится в арбитражном судопроизводстве. </t>
    </r>
  </si>
  <si>
    <t>АО «ЦС «Звёздочка»</t>
  </si>
  <si>
    <t>Филиал ПАО «ФСК ЕЭС»
МЭС Северо-Запада</t>
  </si>
  <si>
    <t>АО «ПО «Севмаш»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</si>
</sst>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#,##0.00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theme="1"/>
      <name val="Arial Narrow"/>
      <family val="2"/>
      <charset val="204"/>
    </font>
    <font>
      <i/>
      <sz val="10"/>
      <color rgb="FFFF0000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0"/>
      <name val="Arial Narrow"/>
      <family val="2"/>
      <charset val="204"/>
    </font>
    <font>
      <sz val="11"/>
      <color rgb="FFFF0000"/>
      <name val="Arial Narrow"/>
      <family val="2"/>
      <charset val="204"/>
    </font>
    <font>
      <vertAlign val="superscript"/>
      <sz val="11"/>
      <color theme="1"/>
      <name val="Arial Narrow"/>
      <family val="2"/>
      <charset val="204"/>
    </font>
    <font>
      <sz val="11"/>
      <name val="Calibri"/>
      <family val="2"/>
      <charset val="204"/>
    </font>
    <font>
      <sz val="15.95"/>
      <name val="Arial Narrow"/>
      <family val="2"/>
      <charset val="204"/>
    </font>
    <font>
      <sz val="15.95"/>
      <name val="Calibri"/>
      <family val="2"/>
      <charset val="204"/>
    </font>
    <font>
      <vertAlign val="superscript"/>
      <sz val="15.95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Fill="1"/>
    <xf numFmtId="0" fontId="6" fillId="0" borderId="4" xfId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/>
    <xf numFmtId="0" fontId="6" fillId="0" borderId="2" xfId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/>
    </xf>
    <xf numFmtId="165" fontId="4" fillId="0" borderId="6" xfId="0" applyNumberFormat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4" fillId="0" borderId="0" xfId="0" applyFont="1" applyFill="1" applyAlignment="1">
      <alignment horizontal="center" vertical="center"/>
    </xf>
    <xf numFmtId="166" fontId="3" fillId="0" borderId="0" xfId="0" applyNumberFormat="1" applyFont="1" applyFill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165" fontId="4" fillId="0" borderId="17" xfId="0" applyNumberFormat="1" applyFont="1" applyFill="1" applyBorder="1" applyAlignment="1">
      <alignment horizontal="center" vertical="center"/>
    </xf>
    <xf numFmtId="165" fontId="4" fillId="0" borderId="19" xfId="0" applyNumberFormat="1" applyFont="1" applyBorder="1" applyAlignment="1">
      <alignment horizontal="center" vertical="center"/>
    </xf>
    <xf numFmtId="165" fontId="4" fillId="0" borderId="21" xfId="0" applyNumberFormat="1" applyFont="1" applyFill="1" applyBorder="1" applyAlignment="1">
      <alignment horizontal="center" vertical="center"/>
    </xf>
    <xf numFmtId="165" fontId="4" fillId="0" borderId="12" xfId="0" applyNumberFormat="1" applyFont="1" applyFill="1" applyBorder="1" applyAlignment="1">
      <alignment horizontal="center" vertical="center"/>
    </xf>
    <xf numFmtId="0" fontId="6" fillId="0" borderId="23" xfId="1" applyFont="1" applyFill="1" applyBorder="1" applyAlignment="1">
      <alignment horizontal="center" vertical="center" wrapText="1"/>
    </xf>
    <xf numFmtId="165" fontId="4" fillId="0" borderId="23" xfId="0" applyNumberFormat="1" applyFont="1" applyFill="1" applyBorder="1" applyAlignment="1">
      <alignment horizontal="center" vertical="center"/>
    </xf>
    <xf numFmtId="165" fontId="4" fillId="0" borderId="24" xfId="0" applyNumberFormat="1" applyFont="1" applyBorder="1" applyAlignment="1">
      <alignment horizontal="center" vertical="center"/>
    </xf>
    <xf numFmtId="0" fontId="5" fillId="0" borderId="27" xfId="0" applyFont="1" applyFill="1" applyBorder="1" applyAlignment="1">
      <alignment horizontal="left" vertical="top" wrapText="1"/>
    </xf>
    <xf numFmtId="0" fontId="10" fillId="0" borderId="28" xfId="0" applyFont="1" applyFill="1" applyBorder="1" applyAlignment="1">
      <alignment horizontal="left" vertical="top" wrapText="1"/>
    </xf>
    <xf numFmtId="0" fontId="5" fillId="0" borderId="28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25" xfId="1" applyFont="1" applyFill="1" applyBorder="1" applyAlignment="1">
      <alignment horizontal="center" vertical="center"/>
    </xf>
    <xf numFmtId="0" fontId="5" fillId="0" borderId="26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5" fillId="0" borderId="20" xfId="1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4" fillId="0" borderId="11" xfId="0" applyFont="1" applyBorder="1" applyAlignment="1"/>
    <xf numFmtId="0" fontId="4" fillId="0" borderId="13" xfId="0" applyFont="1" applyBorder="1" applyAlignment="1"/>
    <xf numFmtId="2" fontId="4" fillId="0" borderId="9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/>
    <xf numFmtId="0" fontId="4" fillId="0" borderId="14" xfId="0" applyFont="1" applyBorder="1" applyAlignment="1"/>
    <xf numFmtId="4" fontId="5" fillId="0" borderId="9" xfId="1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Процентный 2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zoomScaleNormal="100" workbookViewId="0">
      <pane xSplit="3" ySplit="4" topLeftCell="D26" activePane="bottomRight" state="frozen"/>
      <selection pane="topRight" activeCell="D1" sqref="D1"/>
      <selection pane="bottomLeft" activeCell="A5" sqref="A5"/>
      <selection pane="bottomRight" activeCell="B31" sqref="B31:B32"/>
    </sheetView>
  </sheetViews>
  <sheetFormatPr defaultRowHeight="16.5" x14ac:dyDescent="0.3"/>
  <cols>
    <col min="1" max="1" width="4.85546875" style="2" customWidth="1"/>
    <col min="2" max="2" width="31.7109375" style="2" customWidth="1"/>
    <col min="3" max="3" width="13.7109375" style="2" customWidth="1"/>
    <col min="4" max="7" width="10.7109375" style="15" customWidth="1"/>
    <col min="8" max="8" width="11.7109375" style="15" customWidth="1"/>
    <col min="9" max="9" width="12.42578125" style="1" customWidth="1"/>
    <col min="10" max="10" width="11" style="2" customWidth="1"/>
    <col min="11" max="16384" width="9.140625" style="2"/>
  </cols>
  <sheetData>
    <row r="1" spans="1:10" ht="70.5" customHeight="1" thickBot="1" x14ac:dyDescent="0.35">
      <c r="A1" s="42" t="s">
        <v>32</v>
      </c>
      <c r="B1" s="42"/>
      <c r="C1" s="42"/>
      <c r="D1" s="42"/>
      <c r="E1" s="42"/>
      <c r="F1" s="42"/>
      <c r="G1" s="42"/>
      <c r="H1" s="42"/>
    </row>
    <row r="2" spans="1:10" ht="15" customHeight="1" x14ac:dyDescent="0.3">
      <c r="A2" s="43" t="s">
        <v>3</v>
      </c>
      <c r="B2" s="46" t="s">
        <v>4</v>
      </c>
      <c r="C2" s="49" t="s">
        <v>9</v>
      </c>
      <c r="D2" s="50" t="s">
        <v>10</v>
      </c>
      <c r="E2" s="51"/>
      <c r="F2" s="51"/>
      <c r="G2" s="51"/>
      <c r="H2" s="52"/>
    </row>
    <row r="3" spans="1:10" ht="15" customHeight="1" x14ac:dyDescent="0.3">
      <c r="A3" s="44"/>
      <c r="B3" s="47"/>
      <c r="C3" s="47"/>
      <c r="D3" s="53" t="s">
        <v>5</v>
      </c>
      <c r="E3" s="54"/>
      <c r="F3" s="54"/>
      <c r="G3" s="54"/>
      <c r="H3" s="55" t="s">
        <v>6</v>
      </c>
    </row>
    <row r="4" spans="1:10" ht="15" customHeight="1" thickBot="1" x14ac:dyDescent="0.35">
      <c r="A4" s="45"/>
      <c r="B4" s="48"/>
      <c r="C4" s="48"/>
      <c r="D4" s="17" t="s">
        <v>0</v>
      </c>
      <c r="E4" s="17" t="s">
        <v>28</v>
      </c>
      <c r="F4" s="17" t="s">
        <v>1</v>
      </c>
      <c r="G4" s="17" t="s">
        <v>2</v>
      </c>
      <c r="H4" s="56"/>
    </row>
    <row r="5" spans="1:10" ht="35.1" customHeight="1" thickTop="1" x14ac:dyDescent="0.3">
      <c r="A5" s="34">
        <v>1</v>
      </c>
      <c r="B5" s="36" t="s">
        <v>36</v>
      </c>
      <c r="C5" s="12" t="s">
        <v>29</v>
      </c>
      <c r="D5" s="4">
        <v>19.236999999999998</v>
      </c>
      <c r="E5" s="4"/>
      <c r="F5" s="4"/>
      <c r="G5" s="4">
        <f>0.004</f>
        <v>4.0000000000000001E-3</v>
      </c>
      <c r="H5" s="20"/>
      <c r="I5" s="5"/>
    </row>
    <row r="6" spans="1:10" ht="33.75" customHeight="1" x14ac:dyDescent="0.3">
      <c r="A6" s="57"/>
      <c r="B6" s="59"/>
      <c r="C6" s="12" t="s">
        <v>25</v>
      </c>
      <c r="D6" s="13">
        <v>61.588000000000001</v>
      </c>
      <c r="E6" s="13"/>
      <c r="F6" s="13"/>
      <c r="G6" s="13">
        <f>3.369</f>
        <v>3.3690000000000002</v>
      </c>
      <c r="H6" s="21"/>
      <c r="I6" s="5"/>
    </row>
    <row r="7" spans="1:10" ht="26.25" customHeight="1" x14ac:dyDescent="0.3">
      <c r="A7" s="57"/>
      <c r="B7" s="59"/>
      <c r="C7" s="10" t="s">
        <v>7</v>
      </c>
      <c r="D7" s="9">
        <v>40.679000000000002</v>
      </c>
      <c r="E7" s="9">
        <v>10.85</v>
      </c>
      <c r="F7" s="9">
        <v>9.2789999999999999</v>
      </c>
      <c r="G7" s="9">
        <v>0.69</v>
      </c>
      <c r="H7" s="18"/>
      <c r="I7" s="5"/>
    </row>
    <row r="8" spans="1:10" ht="26.25" customHeight="1" thickBot="1" x14ac:dyDescent="0.35">
      <c r="A8" s="58"/>
      <c r="B8" s="60"/>
      <c r="C8" s="22" t="s">
        <v>8</v>
      </c>
      <c r="D8" s="23">
        <f>20064.807+2729.641</f>
        <v>22794.448</v>
      </c>
      <c r="E8" s="23">
        <f>6746.585+1386.068</f>
        <v>8132.6530000000002</v>
      </c>
      <c r="F8" s="23">
        <f>4985.884+25253.921</f>
        <v>30239.805</v>
      </c>
      <c r="G8" s="23">
        <f>303.436+19651.247</f>
        <v>19954.683000000001</v>
      </c>
      <c r="H8" s="24">
        <v>73155.879000000001</v>
      </c>
      <c r="I8" s="5"/>
    </row>
    <row r="9" spans="1:10" ht="24.95" customHeight="1" x14ac:dyDescent="0.3">
      <c r="A9" s="38">
        <v>2</v>
      </c>
      <c r="B9" s="41" t="s">
        <v>16</v>
      </c>
      <c r="C9" s="10" t="s">
        <v>7</v>
      </c>
      <c r="D9" s="9">
        <v>3.6509999999999998</v>
      </c>
      <c r="E9" s="9"/>
      <c r="F9" s="9"/>
      <c r="G9" s="9"/>
      <c r="H9" s="18"/>
      <c r="I9" s="5"/>
      <c r="J9" s="6"/>
    </row>
    <row r="10" spans="1:10" ht="24.95" customHeight="1" thickBot="1" x14ac:dyDescent="0.35">
      <c r="A10" s="35"/>
      <c r="B10" s="37"/>
      <c r="C10" s="7" t="s">
        <v>8</v>
      </c>
      <c r="D10" s="8">
        <f>1457.144+262.501</f>
        <v>1719.645</v>
      </c>
      <c r="E10" s="8"/>
      <c r="F10" s="8">
        <v>23.209</v>
      </c>
      <c r="G10" s="8"/>
      <c r="H10" s="19">
        <v>3.101</v>
      </c>
      <c r="I10" s="5"/>
    </row>
    <row r="11" spans="1:10" ht="24.95" customHeight="1" thickTop="1" x14ac:dyDescent="0.3">
      <c r="A11" s="34">
        <v>3</v>
      </c>
      <c r="B11" s="40" t="s">
        <v>11</v>
      </c>
      <c r="C11" s="3" t="s">
        <v>7</v>
      </c>
      <c r="D11" s="4"/>
      <c r="E11" s="4"/>
      <c r="F11" s="4">
        <v>4.0229999999999997</v>
      </c>
      <c r="G11" s="4">
        <v>5.5E-2</v>
      </c>
      <c r="H11" s="20"/>
      <c r="I11" s="5"/>
    </row>
    <row r="12" spans="1:10" ht="24.95" customHeight="1" thickBot="1" x14ac:dyDescent="0.35">
      <c r="A12" s="35"/>
      <c r="B12" s="37"/>
      <c r="C12" s="7" t="s">
        <v>8</v>
      </c>
      <c r="D12" s="8"/>
      <c r="E12" s="8">
        <f>83.294</f>
        <v>83.293999999999997</v>
      </c>
      <c r="F12" s="8">
        <f>2099.671+2794.42</f>
        <v>4894.0910000000003</v>
      </c>
      <c r="G12" s="8">
        <f>32.476+1078.727</f>
        <v>1111.203</v>
      </c>
      <c r="H12" s="19">
        <v>164.68700000000001</v>
      </c>
      <c r="I12" s="5"/>
    </row>
    <row r="13" spans="1:10" ht="24.95" customHeight="1" thickTop="1" x14ac:dyDescent="0.3">
      <c r="A13" s="30">
        <v>4</v>
      </c>
      <c r="B13" s="32" t="s">
        <v>12</v>
      </c>
      <c r="C13" s="3" t="s">
        <v>7</v>
      </c>
      <c r="D13" s="4"/>
      <c r="E13" s="4"/>
      <c r="F13" s="4"/>
      <c r="G13" s="4"/>
      <c r="H13" s="20"/>
      <c r="I13" s="5"/>
    </row>
    <row r="14" spans="1:10" ht="24.95" customHeight="1" thickBot="1" x14ac:dyDescent="0.35">
      <c r="A14" s="31"/>
      <c r="B14" s="33"/>
      <c r="C14" s="7" t="s">
        <v>8</v>
      </c>
      <c r="D14" s="8"/>
      <c r="E14" s="8">
        <v>22.391999999999999</v>
      </c>
      <c r="F14" s="8">
        <v>40.430999999999997</v>
      </c>
      <c r="G14" s="8"/>
      <c r="H14" s="19">
        <v>31.143999999999998</v>
      </c>
      <c r="I14" s="5"/>
    </row>
    <row r="15" spans="1:10" ht="24.95" customHeight="1" thickTop="1" x14ac:dyDescent="0.3">
      <c r="A15" s="30">
        <v>5</v>
      </c>
      <c r="B15" s="32" t="s">
        <v>31</v>
      </c>
      <c r="C15" s="3" t="s">
        <v>7</v>
      </c>
      <c r="D15" s="4"/>
      <c r="E15" s="4"/>
      <c r="F15" s="4"/>
      <c r="G15" s="4"/>
      <c r="H15" s="20"/>
      <c r="I15" s="5"/>
    </row>
    <row r="16" spans="1:10" ht="24.95" customHeight="1" thickBot="1" x14ac:dyDescent="0.35">
      <c r="A16" s="31"/>
      <c r="B16" s="33"/>
      <c r="C16" s="7" t="s">
        <v>8</v>
      </c>
      <c r="D16" s="8"/>
      <c r="E16" s="8"/>
      <c r="F16" s="8">
        <v>77.950999999999993</v>
      </c>
      <c r="G16" s="8">
        <v>19.631</v>
      </c>
      <c r="H16" s="19">
        <v>44.037999999999997</v>
      </c>
      <c r="I16" s="5"/>
    </row>
    <row r="17" spans="1:9" ht="26.25" thickTop="1" x14ac:dyDescent="0.3">
      <c r="A17" s="39">
        <v>6</v>
      </c>
      <c r="B17" s="36" t="s">
        <v>13</v>
      </c>
      <c r="C17" s="3" t="s">
        <v>7</v>
      </c>
      <c r="D17" s="4"/>
      <c r="E17" s="4"/>
      <c r="F17" s="4"/>
      <c r="G17" s="4">
        <v>1E-3</v>
      </c>
      <c r="H17" s="20"/>
      <c r="I17" s="5"/>
    </row>
    <row r="18" spans="1:9" ht="26.25" thickBot="1" x14ac:dyDescent="0.35">
      <c r="A18" s="35"/>
      <c r="B18" s="37"/>
      <c r="C18" s="7" t="s">
        <v>8</v>
      </c>
      <c r="D18" s="8"/>
      <c r="E18" s="8"/>
      <c r="F18" s="8">
        <f>211.577</f>
        <v>211.577</v>
      </c>
      <c r="G18" s="8">
        <f>0.812+173.636</f>
        <v>174.44800000000001</v>
      </c>
      <c r="H18" s="19">
        <v>79.335999999999999</v>
      </c>
      <c r="I18" s="5"/>
    </row>
    <row r="19" spans="1:9" ht="26.25" customHeight="1" thickTop="1" x14ac:dyDescent="0.3">
      <c r="A19" s="38">
        <v>7</v>
      </c>
      <c r="B19" s="36" t="s">
        <v>14</v>
      </c>
      <c r="C19" s="3" t="s">
        <v>7</v>
      </c>
      <c r="D19" s="4"/>
      <c r="E19" s="4"/>
      <c r="F19" s="4"/>
      <c r="G19" s="4"/>
      <c r="H19" s="20"/>
      <c r="I19" s="5"/>
    </row>
    <row r="20" spans="1:9" ht="26.25" thickBot="1" x14ac:dyDescent="0.35">
      <c r="A20" s="35"/>
      <c r="B20" s="37"/>
      <c r="C20" s="7" t="s">
        <v>8</v>
      </c>
      <c r="D20" s="8"/>
      <c r="E20" s="8"/>
      <c r="F20" s="8">
        <v>110.256</v>
      </c>
      <c r="G20" s="8">
        <v>249.94900000000001</v>
      </c>
      <c r="H20" s="19">
        <v>33.362000000000002</v>
      </c>
      <c r="I20" s="5"/>
    </row>
    <row r="21" spans="1:9" ht="26.25" customHeight="1" thickTop="1" x14ac:dyDescent="0.3">
      <c r="A21" s="34">
        <v>8</v>
      </c>
      <c r="B21" s="36" t="s">
        <v>30</v>
      </c>
      <c r="C21" s="3" t="s">
        <v>7</v>
      </c>
      <c r="D21" s="4"/>
      <c r="E21" s="4"/>
      <c r="F21" s="4"/>
      <c r="G21" s="4"/>
      <c r="H21" s="20"/>
      <c r="I21" s="5"/>
    </row>
    <row r="22" spans="1:9" ht="26.25" thickBot="1" x14ac:dyDescent="0.35">
      <c r="A22" s="35"/>
      <c r="B22" s="37"/>
      <c r="C22" s="7" t="s">
        <v>8</v>
      </c>
      <c r="D22" s="8"/>
      <c r="E22" s="8"/>
      <c r="F22" s="8">
        <v>201.07916</v>
      </c>
      <c r="G22" s="8">
        <v>95.844849999999994</v>
      </c>
      <c r="H22" s="19">
        <v>224.94300000000001</v>
      </c>
      <c r="I22" s="5"/>
    </row>
    <row r="23" spans="1:9" ht="26.25" thickTop="1" x14ac:dyDescent="0.3">
      <c r="A23" s="34">
        <v>9</v>
      </c>
      <c r="B23" s="36" t="s">
        <v>18</v>
      </c>
      <c r="C23" s="3" t="s">
        <v>7</v>
      </c>
      <c r="D23" s="4"/>
      <c r="E23" s="4"/>
      <c r="F23" s="4"/>
      <c r="G23" s="4">
        <v>8.9999999999999993E-3</v>
      </c>
      <c r="H23" s="20"/>
      <c r="I23" s="5"/>
    </row>
    <row r="24" spans="1:9" ht="26.25" thickBot="1" x14ac:dyDescent="0.35">
      <c r="A24" s="35"/>
      <c r="B24" s="37"/>
      <c r="C24" s="7" t="s">
        <v>8</v>
      </c>
      <c r="D24" s="8"/>
      <c r="E24" s="8"/>
      <c r="F24" s="8">
        <f>380.254</f>
        <v>380.25400000000002</v>
      </c>
      <c r="G24" s="8">
        <f>6.166+371.849</f>
        <v>378.01499999999999</v>
      </c>
      <c r="H24" s="19">
        <v>1638.509</v>
      </c>
      <c r="I24" s="5"/>
    </row>
    <row r="25" spans="1:9" ht="26.25" customHeight="1" thickTop="1" x14ac:dyDescent="0.3">
      <c r="A25" s="38">
        <v>10</v>
      </c>
      <c r="B25" s="32" t="s">
        <v>19</v>
      </c>
      <c r="C25" s="3" t="s">
        <v>7</v>
      </c>
      <c r="D25" s="4"/>
      <c r="E25" s="4"/>
      <c r="F25" s="4">
        <v>1.5089999999999999</v>
      </c>
      <c r="G25" s="4">
        <v>0.10299999999999999</v>
      </c>
      <c r="H25" s="20"/>
      <c r="I25" s="5"/>
    </row>
    <row r="26" spans="1:9" ht="26.25" thickBot="1" x14ac:dyDescent="0.35">
      <c r="A26" s="35"/>
      <c r="B26" s="33"/>
      <c r="C26" s="7" t="s">
        <v>8</v>
      </c>
      <c r="D26" s="8"/>
      <c r="E26" s="8"/>
      <c r="F26" s="8">
        <f>339.355+1000.141</f>
        <v>1339.4960000000001</v>
      </c>
      <c r="G26" s="8">
        <f>52.641+1172.102</f>
        <v>1224.7430000000002</v>
      </c>
      <c r="H26" s="19">
        <v>6600.1809999999996</v>
      </c>
      <c r="I26" s="5"/>
    </row>
    <row r="27" spans="1:9" ht="26.25" thickTop="1" x14ac:dyDescent="0.3">
      <c r="A27" s="34">
        <v>11</v>
      </c>
      <c r="B27" s="40" t="s">
        <v>27</v>
      </c>
      <c r="C27" s="3" t="s">
        <v>7</v>
      </c>
      <c r="D27" s="4"/>
      <c r="E27" s="4"/>
      <c r="F27" s="4"/>
      <c r="G27" s="4"/>
      <c r="H27" s="20"/>
      <c r="I27" s="5"/>
    </row>
    <row r="28" spans="1:9" ht="26.25" thickBot="1" x14ac:dyDescent="0.35">
      <c r="A28" s="35"/>
      <c r="B28" s="37"/>
      <c r="C28" s="7" t="s">
        <v>8</v>
      </c>
      <c r="D28" s="8"/>
      <c r="E28" s="9">
        <v>79.987740000000002</v>
      </c>
      <c r="F28" s="9">
        <v>178.94800000000001</v>
      </c>
      <c r="G28" s="9"/>
      <c r="H28" s="18">
        <v>0.17199999999999999</v>
      </c>
      <c r="I28" s="5"/>
    </row>
    <row r="29" spans="1:9" ht="26.25" customHeight="1" thickTop="1" x14ac:dyDescent="0.3">
      <c r="A29" s="39">
        <v>12</v>
      </c>
      <c r="B29" s="36" t="s">
        <v>41</v>
      </c>
      <c r="C29" s="3" t="s">
        <v>7</v>
      </c>
      <c r="D29" s="4">
        <v>1</v>
      </c>
      <c r="E29" s="4"/>
      <c r="F29" s="4">
        <v>2.4E-2</v>
      </c>
      <c r="G29" s="4">
        <v>6.7000000000000004E-2</v>
      </c>
      <c r="H29" s="20"/>
      <c r="I29" s="5"/>
    </row>
    <row r="30" spans="1:9" ht="26.25" thickBot="1" x14ac:dyDescent="0.35">
      <c r="A30" s="35"/>
      <c r="B30" s="37"/>
      <c r="C30" s="7" t="s">
        <v>8</v>
      </c>
      <c r="D30" s="8">
        <f>541.196+1.5</f>
        <v>542.69600000000003</v>
      </c>
      <c r="E30" s="8"/>
      <c r="F30" s="8">
        <f>10.344+472.685</f>
        <v>483.029</v>
      </c>
      <c r="G30" s="8">
        <f>31.431+833.524</f>
        <v>864.95500000000004</v>
      </c>
      <c r="H30" s="19">
        <v>2244.3229999999999</v>
      </c>
      <c r="I30" s="5"/>
    </row>
    <row r="31" spans="1:9" ht="26.25" thickTop="1" x14ac:dyDescent="0.3">
      <c r="A31" s="34">
        <v>13</v>
      </c>
      <c r="B31" s="36" t="s">
        <v>43</v>
      </c>
      <c r="C31" s="3" t="s">
        <v>7</v>
      </c>
      <c r="D31" s="4"/>
      <c r="E31" s="4"/>
      <c r="F31" s="4">
        <v>7.0000000000000001E-3</v>
      </c>
      <c r="G31" s="4">
        <v>2E-3</v>
      </c>
      <c r="H31" s="20"/>
      <c r="I31" s="5"/>
    </row>
    <row r="32" spans="1:9" ht="26.25" thickBot="1" x14ac:dyDescent="0.35">
      <c r="A32" s="35"/>
      <c r="B32" s="37"/>
      <c r="C32" s="7" t="s">
        <v>8</v>
      </c>
      <c r="D32" s="8"/>
      <c r="E32" s="8"/>
      <c r="F32" s="8">
        <f>4.768+234.132</f>
        <v>238.9</v>
      </c>
      <c r="G32" s="8">
        <f>1.119+340.609</f>
        <v>341.72800000000001</v>
      </c>
      <c r="H32" s="19">
        <v>128.50299999999999</v>
      </c>
      <c r="I32" s="5"/>
    </row>
    <row r="33" spans="1:9" ht="26.25" thickTop="1" x14ac:dyDescent="0.3">
      <c r="A33" s="38">
        <v>14</v>
      </c>
      <c r="B33" s="36" t="s">
        <v>20</v>
      </c>
      <c r="C33" s="3" t="s">
        <v>7</v>
      </c>
      <c r="D33" s="4"/>
      <c r="E33" s="4"/>
      <c r="F33" s="4">
        <v>6.0000000000000001E-3</v>
      </c>
      <c r="G33" s="4">
        <v>3.0000000000000001E-3</v>
      </c>
      <c r="H33" s="20"/>
      <c r="I33" s="5"/>
    </row>
    <row r="34" spans="1:9" ht="26.25" thickBot="1" x14ac:dyDescent="0.35">
      <c r="A34" s="35"/>
      <c r="B34" s="37"/>
      <c r="C34" s="7" t="s">
        <v>8</v>
      </c>
      <c r="D34" s="8"/>
      <c r="E34" s="8"/>
      <c r="F34" s="8">
        <f>3.69+477.428</f>
        <v>481.11799999999999</v>
      </c>
      <c r="G34" s="8">
        <f>1.993+85.675</f>
        <v>87.667999999999992</v>
      </c>
      <c r="H34" s="19">
        <v>233.94300000000001</v>
      </c>
      <c r="I34" s="5"/>
    </row>
    <row r="35" spans="1:9" ht="26.25" customHeight="1" thickTop="1" x14ac:dyDescent="0.3">
      <c r="A35" s="34">
        <v>15</v>
      </c>
      <c r="B35" s="36" t="s">
        <v>26</v>
      </c>
      <c r="C35" s="3" t="s">
        <v>7</v>
      </c>
      <c r="D35" s="4"/>
      <c r="E35" s="4"/>
      <c r="F35" s="4"/>
      <c r="G35" s="4"/>
      <c r="H35" s="20"/>
      <c r="I35" s="5"/>
    </row>
    <row r="36" spans="1:9" ht="26.25" thickBot="1" x14ac:dyDescent="0.35">
      <c r="A36" s="35"/>
      <c r="B36" s="37"/>
      <c r="C36" s="7" t="s">
        <v>8</v>
      </c>
      <c r="D36" s="8"/>
      <c r="E36" s="8"/>
      <c r="F36" s="8">
        <v>198.023</v>
      </c>
      <c r="G36" s="8">
        <v>50.856000000000002</v>
      </c>
      <c r="H36" s="19">
        <v>581.92499999999995</v>
      </c>
      <c r="I36" s="5"/>
    </row>
    <row r="37" spans="1:9" ht="26.25" customHeight="1" thickTop="1" x14ac:dyDescent="0.3">
      <c r="A37" s="34">
        <v>16</v>
      </c>
      <c r="B37" s="32" t="s">
        <v>21</v>
      </c>
      <c r="C37" s="3" t="s">
        <v>7</v>
      </c>
      <c r="D37" s="4"/>
      <c r="E37" s="4"/>
      <c r="F37" s="4">
        <v>0.17899999999999999</v>
      </c>
      <c r="G37" s="4">
        <v>5.0000000000000001E-3</v>
      </c>
      <c r="H37" s="20"/>
      <c r="I37" s="5"/>
    </row>
    <row r="38" spans="1:9" ht="26.25" thickBot="1" x14ac:dyDescent="0.35">
      <c r="A38" s="35"/>
      <c r="B38" s="33"/>
      <c r="C38" s="7" t="s">
        <v>8</v>
      </c>
      <c r="D38" s="8"/>
      <c r="E38" s="8"/>
      <c r="F38" s="8">
        <f>91.989+944.671</f>
        <v>1036.6600000000001</v>
      </c>
      <c r="G38" s="8">
        <f>3.863+529.073</f>
        <v>532.93600000000004</v>
      </c>
      <c r="H38" s="19">
        <v>1719.0519999999999</v>
      </c>
      <c r="I38" s="5"/>
    </row>
    <row r="39" spans="1:9" ht="26.25" customHeight="1" thickTop="1" x14ac:dyDescent="0.3">
      <c r="A39" s="34">
        <v>17</v>
      </c>
      <c r="B39" s="40" t="s">
        <v>22</v>
      </c>
      <c r="C39" s="3" t="s">
        <v>7</v>
      </c>
      <c r="D39" s="4"/>
      <c r="E39" s="4"/>
      <c r="F39" s="4">
        <v>1.9E-2</v>
      </c>
      <c r="G39" s="4">
        <v>3.0000000000000001E-3</v>
      </c>
      <c r="H39" s="20"/>
      <c r="I39" s="5"/>
    </row>
    <row r="40" spans="1:9" ht="26.25" thickBot="1" x14ac:dyDescent="0.35">
      <c r="A40" s="35"/>
      <c r="B40" s="37"/>
      <c r="C40" s="7" t="s">
        <v>8</v>
      </c>
      <c r="D40" s="8"/>
      <c r="E40" s="8"/>
      <c r="F40" s="8">
        <f>8.016+501.034</f>
        <v>509.05</v>
      </c>
      <c r="G40" s="8">
        <f>1.76+619.937</f>
        <v>621.697</v>
      </c>
      <c r="H40" s="19">
        <v>968.76900000000001</v>
      </c>
      <c r="I40" s="5"/>
    </row>
    <row r="41" spans="1:9" ht="26.25" customHeight="1" thickTop="1" x14ac:dyDescent="0.3">
      <c r="A41" s="34">
        <v>18</v>
      </c>
      <c r="B41" s="40" t="s">
        <v>33</v>
      </c>
      <c r="C41" s="3" t="s">
        <v>7</v>
      </c>
      <c r="D41" s="4"/>
      <c r="E41" s="4"/>
      <c r="F41" s="4">
        <v>6.2E-2</v>
      </c>
      <c r="G41" s="4"/>
      <c r="H41" s="20"/>
      <c r="I41" s="5"/>
    </row>
    <row r="42" spans="1:9" ht="26.25" thickBot="1" x14ac:dyDescent="0.35">
      <c r="A42" s="35"/>
      <c r="B42" s="37"/>
      <c r="C42" s="7" t="s">
        <v>8</v>
      </c>
      <c r="D42" s="8"/>
      <c r="E42" s="8"/>
      <c r="F42" s="8">
        <f>30.579+915.357</f>
        <v>945.93599999999992</v>
      </c>
      <c r="G42" s="8">
        <f>353.677</f>
        <v>353.67700000000002</v>
      </c>
      <c r="H42" s="19">
        <v>2199.65</v>
      </c>
      <c r="I42" s="5"/>
    </row>
    <row r="43" spans="1:9" ht="26.25" customHeight="1" thickTop="1" x14ac:dyDescent="0.3">
      <c r="A43" s="34">
        <v>19</v>
      </c>
      <c r="B43" s="41" t="s">
        <v>15</v>
      </c>
      <c r="C43" s="10" t="s">
        <v>7</v>
      </c>
      <c r="D43" s="4"/>
      <c r="E43" s="4">
        <v>1.468</v>
      </c>
      <c r="F43" s="4">
        <v>1.087</v>
      </c>
      <c r="G43" s="4">
        <v>0.104</v>
      </c>
      <c r="H43" s="20"/>
      <c r="I43" s="5"/>
    </row>
    <row r="44" spans="1:9" ht="26.25" thickBot="1" x14ac:dyDescent="0.35">
      <c r="A44" s="35"/>
      <c r="B44" s="37"/>
      <c r="C44" s="7" t="s">
        <v>8</v>
      </c>
      <c r="D44" s="8">
        <v>167.70099999999999</v>
      </c>
      <c r="E44" s="8">
        <f>456.398+58.196</f>
        <v>514.59400000000005</v>
      </c>
      <c r="F44" s="8">
        <f>711.159+4722.607</f>
        <v>5433.7659999999996</v>
      </c>
      <c r="G44" s="8">
        <f>61.544+2896.697</f>
        <v>2958.241</v>
      </c>
      <c r="H44" s="19">
        <v>12706.037</v>
      </c>
      <c r="I44" s="5"/>
    </row>
    <row r="45" spans="1:9" ht="26.25" thickTop="1" x14ac:dyDescent="0.3">
      <c r="A45" s="34">
        <v>20</v>
      </c>
      <c r="B45" s="40" t="s">
        <v>17</v>
      </c>
      <c r="C45" s="3" t="s">
        <v>7</v>
      </c>
      <c r="D45" s="4"/>
      <c r="E45" s="4"/>
      <c r="F45" s="4">
        <v>4.4999999999999998E-2</v>
      </c>
      <c r="G45" s="4"/>
      <c r="H45" s="20"/>
      <c r="I45" s="5"/>
    </row>
    <row r="46" spans="1:9" ht="26.25" thickBot="1" x14ac:dyDescent="0.35">
      <c r="A46" s="35"/>
      <c r="B46" s="37"/>
      <c r="C46" s="7" t="s">
        <v>8</v>
      </c>
      <c r="D46" s="8"/>
      <c r="E46" s="8"/>
      <c r="F46" s="8">
        <f>21.598+2228.912</f>
        <v>2250.5099999999998</v>
      </c>
      <c r="G46" s="8">
        <v>477.45299999999997</v>
      </c>
      <c r="H46" s="19">
        <v>1150.8340000000001</v>
      </c>
      <c r="I46" s="5"/>
    </row>
    <row r="47" spans="1:9" ht="26.25" customHeight="1" thickTop="1" x14ac:dyDescent="0.3">
      <c r="A47" s="34">
        <v>21</v>
      </c>
      <c r="B47" s="36" t="s">
        <v>34</v>
      </c>
      <c r="C47" s="3" t="s">
        <v>7</v>
      </c>
      <c r="D47" s="4"/>
      <c r="E47" s="4"/>
      <c r="F47" s="4">
        <v>1.4E-2</v>
      </c>
      <c r="G47" s="4">
        <v>1.4E-2</v>
      </c>
      <c r="H47" s="20"/>
      <c r="I47" s="5"/>
    </row>
    <row r="48" spans="1:9" ht="26.25" thickBot="1" x14ac:dyDescent="0.35">
      <c r="A48" s="35"/>
      <c r="B48" s="37"/>
      <c r="C48" s="7" t="s">
        <v>8</v>
      </c>
      <c r="D48" s="11">
        <v>38.588000000000001</v>
      </c>
      <c r="E48" s="11">
        <v>0.72</v>
      </c>
      <c r="F48" s="11">
        <f>9.585+1872.165</f>
        <v>1881.75</v>
      </c>
      <c r="G48" s="11">
        <f>9.47+175.858</f>
        <v>185.328</v>
      </c>
      <c r="H48" s="19">
        <v>1222.1110000000001</v>
      </c>
      <c r="I48" s="5"/>
    </row>
    <row r="49" spans="1:9" ht="26.25" thickTop="1" x14ac:dyDescent="0.3">
      <c r="A49" s="39">
        <v>22</v>
      </c>
      <c r="B49" s="36" t="s">
        <v>35</v>
      </c>
      <c r="C49" s="3" t="s">
        <v>7</v>
      </c>
      <c r="D49" s="4"/>
      <c r="E49" s="4"/>
      <c r="F49" s="4">
        <v>5.0000000000000001E-3</v>
      </c>
      <c r="G49" s="4"/>
      <c r="H49" s="20"/>
      <c r="I49" s="5"/>
    </row>
    <row r="50" spans="1:9" ht="26.25" thickBot="1" x14ac:dyDescent="0.35">
      <c r="A50" s="35"/>
      <c r="B50" s="37"/>
      <c r="C50" s="7" t="s">
        <v>8</v>
      </c>
      <c r="D50" s="8"/>
      <c r="E50" s="8"/>
      <c r="F50" s="8">
        <f>3.743+126.449</f>
        <v>130.19200000000001</v>
      </c>
      <c r="G50" s="8">
        <v>2.7280000000000002</v>
      </c>
      <c r="H50" s="19">
        <v>22.256</v>
      </c>
      <c r="I50" s="5"/>
    </row>
    <row r="51" spans="1:9" ht="26.25" thickTop="1" x14ac:dyDescent="0.3">
      <c r="A51" s="34">
        <v>23</v>
      </c>
      <c r="B51" s="36" t="s">
        <v>24</v>
      </c>
      <c r="C51" s="3" t="s">
        <v>7</v>
      </c>
      <c r="D51" s="4"/>
      <c r="E51" s="4"/>
      <c r="F51" s="4">
        <v>3.2000000000000001E-2</v>
      </c>
      <c r="G51" s="4">
        <v>4.0000000000000001E-3</v>
      </c>
      <c r="H51" s="20"/>
      <c r="I51" s="5"/>
    </row>
    <row r="52" spans="1:9" ht="26.25" thickBot="1" x14ac:dyDescent="0.35">
      <c r="A52" s="35"/>
      <c r="B52" s="37"/>
      <c r="C52" s="7" t="s">
        <v>8</v>
      </c>
      <c r="D52" s="8"/>
      <c r="E52" s="8"/>
      <c r="F52" s="8">
        <f>16.357+958.671</f>
        <v>975.02800000000002</v>
      </c>
      <c r="G52" s="8">
        <f>2.221+1092.517</f>
        <v>1094.7380000000001</v>
      </c>
      <c r="H52" s="19">
        <v>2464.721</v>
      </c>
      <c r="I52" s="5"/>
    </row>
    <row r="53" spans="1:9" ht="26.25" customHeight="1" thickTop="1" x14ac:dyDescent="0.3">
      <c r="A53" s="38">
        <v>24</v>
      </c>
      <c r="B53" s="36" t="s">
        <v>23</v>
      </c>
      <c r="C53" s="3" t="s">
        <v>7</v>
      </c>
      <c r="D53" s="4"/>
      <c r="E53" s="4"/>
      <c r="F53" s="4">
        <v>8.0000000000000002E-3</v>
      </c>
      <c r="G53" s="4"/>
      <c r="H53" s="20"/>
      <c r="I53" s="5"/>
    </row>
    <row r="54" spans="1:9" ht="26.25" thickBot="1" x14ac:dyDescent="0.35">
      <c r="A54" s="35"/>
      <c r="B54" s="37"/>
      <c r="C54" s="7" t="s">
        <v>8</v>
      </c>
      <c r="D54" s="8">
        <v>5.319</v>
      </c>
      <c r="E54" s="8">
        <v>50.204000000000001</v>
      </c>
      <c r="F54" s="8">
        <f>5.711+1285.179</f>
        <v>1290.8900000000001</v>
      </c>
      <c r="G54" s="8">
        <v>1129.079</v>
      </c>
      <c r="H54" s="19">
        <v>2934.5990000000002</v>
      </c>
      <c r="I54" s="5"/>
    </row>
    <row r="55" spans="1:9" ht="26.25" customHeight="1" thickTop="1" x14ac:dyDescent="0.3">
      <c r="A55" s="34">
        <v>25</v>
      </c>
      <c r="B55" s="36" t="s">
        <v>42</v>
      </c>
      <c r="C55" s="3" t="s">
        <v>7</v>
      </c>
      <c r="D55" s="4">
        <v>6.07</v>
      </c>
      <c r="E55" s="4"/>
      <c r="F55" s="4"/>
      <c r="G55" s="4"/>
      <c r="H55" s="20"/>
      <c r="I55" s="5"/>
    </row>
    <row r="56" spans="1:9" ht="26.25" customHeight="1" thickBot="1" x14ac:dyDescent="0.35">
      <c r="A56" s="35"/>
      <c r="B56" s="37"/>
      <c r="C56" s="7" t="s">
        <v>8</v>
      </c>
      <c r="D56" s="8">
        <v>3203.6660000000002</v>
      </c>
      <c r="E56" s="8"/>
      <c r="F56" s="8"/>
      <c r="G56" s="8"/>
      <c r="H56" s="19"/>
      <c r="I56" s="5"/>
    </row>
    <row r="57" spans="1:9" ht="66" customHeight="1" thickTop="1" x14ac:dyDescent="0.3">
      <c r="A57" s="14"/>
      <c r="B57" s="25" t="s">
        <v>37</v>
      </c>
      <c r="C57" s="25"/>
      <c r="D57" s="25"/>
      <c r="E57" s="25"/>
      <c r="F57" s="25"/>
      <c r="G57" s="25"/>
      <c r="H57" s="25"/>
      <c r="I57" s="5"/>
    </row>
    <row r="58" spans="1:9" ht="66" customHeight="1" x14ac:dyDescent="0.3">
      <c r="A58" s="14"/>
      <c r="B58" s="26" t="s">
        <v>38</v>
      </c>
      <c r="C58" s="27"/>
      <c r="D58" s="27"/>
      <c r="E58" s="27"/>
      <c r="F58" s="27"/>
      <c r="G58" s="27"/>
      <c r="H58" s="27"/>
      <c r="I58" s="5"/>
    </row>
    <row r="59" spans="1:9" ht="65.25" customHeight="1" x14ac:dyDescent="0.3">
      <c r="B59" s="26" t="s">
        <v>39</v>
      </c>
      <c r="C59" s="27"/>
      <c r="D59" s="27"/>
      <c r="E59" s="27"/>
      <c r="F59" s="27"/>
      <c r="G59" s="27"/>
      <c r="H59" s="27"/>
      <c r="I59" s="5"/>
    </row>
    <row r="60" spans="1:9" ht="65.25" customHeight="1" x14ac:dyDescent="0.3">
      <c r="B60" s="28" t="s">
        <v>40</v>
      </c>
      <c r="C60" s="29"/>
      <c r="D60" s="29"/>
      <c r="E60" s="29"/>
      <c r="F60" s="29"/>
      <c r="G60" s="29"/>
      <c r="H60" s="29"/>
      <c r="I60" s="5"/>
    </row>
    <row r="61" spans="1:9" x14ac:dyDescent="0.3">
      <c r="A61" s="14"/>
      <c r="B61" s="14"/>
      <c r="C61" s="14"/>
      <c r="D61" s="5"/>
      <c r="E61" s="5"/>
      <c r="F61" s="5"/>
      <c r="G61" s="5"/>
      <c r="H61" s="5"/>
      <c r="I61" s="5"/>
    </row>
    <row r="62" spans="1:9" ht="26.25" customHeight="1" x14ac:dyDescent="0.3">
      <c r="A62" s="14"/>
      <c r="B62" s="14"/>
      <c r="C62" s="14"/>
      <c r="D62" s="5"/>
      <c r="E62" s="5"/>
      <c r="F62" s="5"/>
      <c r="G62" s="5"/>
      <c r="H62" s="5"/>
      <c r="I62" s="5"/>
    </row>
    <row r="63" spans="1:9" ht="39.75" customHeight="1" x14ac:dyDescent="0.3">
      <c r="D63" s="5"/>
      <c r="E63" s="5"/>
      <c r="F63" s="5"/>
      <c r="G63" s="5"/>
      <c r="H63" s="5"/>
      <c r="I63" s="5"/>
    </row>
    <row r="64" spans="1:9" x14ac:dyDescent="0.3">
      <c r="I64" s="5"/>
    </row>
    <row r="65" spans="1:9" s="14" customFormat="1" ht="21.75" customHeight="1" x14ac:dyDescent="0.3">
      <c r="A65" s="2"/>
      <c r="B65" s="2"/>
      <c r="C65" s="2"/>
      <c r="D65" s="15"/>
      <c r="E65" s="15"/>
      <c r="F65" s="15"/>
      <c r="G65" s="15"/>
      <c r="H65" s="15"/>
      <c r="I65" s="5"/>
    </row>
    <row r="66" spans="1:9" s="14" customFormat="1" ht="25.5" customHeight="1" x14ac:dyDescent="0.3">
      <c r="A66" s="2"/>
      <c r="B66" s="2"/>
      <c r="C66" s="2"/>
      <c r="D66" s="15"/>
      <c r="E66" s="15"/>
      <c r="F66" s="15"/>
      <c r="G66" s="15"/>
      <c r="H66" s="15"/>
      <c r="I66" s="5"/>
    </row>
    <row r="67" spans="1:9" x14ac:dyDescent="0.3">
      <c r="I67" s="5"/>
    </row>
    <row r="68" spans="1:9" x14ac:dyDescent="0.3">
      <c r="I68" s="16"/>
    </row>
    <row r="69" spans="1:9" x14ac:dyDescent="0.3">
      <c r="I69" s="5"/>
    </row>
  </sheetData>
  <mergeCells count="61">
    <mergeCell ref="A55:A56"/>
    <mergeCell ref="B55:B56"/>
    <mergeCell ref="A43:A44"/>
    <mergeCell ref="B43:B44"/>
    <mergeCell ref="A5:A8"/>
    <mergeCell ref="B5:B8"/>
    <mergeCell ref="A53:A54"/>
    <mergeCell ref="B53:B54"/>
    <mergeCell ref="A45:A46"/>
    <mergeCell ref="B45:B46"/>
    <mergeCell ref="A47:A48"/>
    <mergeCell ref="B47:B48"/>
    <mergeCell ref="A49:A50"/>
    <mergeCell ref="B49:B50"/>
    <mergeCell ref="A51:A52"/>
    <mergeCell ref="B51:B52"/>
    <mergeCell ref="A23:A24"/>
    <mergeCell ref="B23:B24"/>
    <mergeCell ref="A41:A42"/>
    <mergeCell ref="B41:B42"/>
    <mergeCell ref="A33:A34"/>
    <mergeCell ref="B33:B34"/>
    <mergeCell ref="A29:A30"/>
    <mergeCell ref="B29:B30"/>
    <mergeCell ref="A31:A32"/>
    <mergeCell ref="B31:B32"/>
    <mergeCell ref="A35:A36"/>
    <mergeCell ref="B35:B36"/>
    <mergeCell ref="A37:A38"/>
    <mergeCell ref="B37:B38"/>
    <mergeCell ref="A39:A40"/>
    <mergeCell ref="B39:B40"/>
    <mergeCell ref="A1:H1"/>
    <mergeCell ref="A2:A4"/>
    <mergeCell ref="B2:B4"/>
    <mergeCell ref="C2:C4"/>
    <mergeCell ref="D2:H2"/>
    <mergeCell ref="D3:G3"/>
    <mergeCell ref="H3:H4"/>
    <mergeCell ref="A9:A10"/>
    <mergeCell ref="B9:B10"/>
    <mergeCell ref="A11:A12"/>
    <mergeCell ref="B11:B12"/>
    <mergeCell ref="B13:B14"/>
    <mergeCell ref="A13:A14"/>
    <mergeCell ref="B57:H57"/>
    <mergeCell ref="B58:H58"/>
    <mergeCell ref="B59:H59"/>
    <mergeCell ref="B60:H60"/>
    <mergeCell ref="A15:A16"/>
    <mergeCell ref="B15:B16"/>
    <mergeCell ref="A21:A22"/>
    <mergeCell ref="B21:B22"/>
    <mergeCell ref="A19:A20"/>
    <mergeCell ref="B19:B20"/>
    <mergeCell ref="A17:A18"/>
    <mergeCell ref="B17:B18"/>
    <mergeCell ref="A25:A26"/>
    <mergeCell ref="B25:B26"/>
    <mergeCell ref="A27:A28"/>
    <mergeCell ref="B27:B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Краева Изольда Николаевна</dc:creator>
  <cp:lastModifiedBy>Краева Изольда Николаевна</cp:lastModifiedBy>
  <cp:lastPrinted>2011-07-25T10:21:52Z</cp:lastPrinted>
  <dcterms:created xsi:type="dcterms:W3CDTF">2011-02-08T06:36:24Z</dcterms:created>
  <dcterms:modified xsi:type="dcterms:W3CDTF">2016-05-06T13:26:14Z</dcterms:modified>
</cp:coreProperties>
</file>